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5475" activeTab="1"/>
  </bookViews>
  <sheets>
    <sheet name="Datos variables" sheetId="1" r:id="rId1"/>
    <sheet name="Datos contabilidad" sheetId="2" r:id="rId2"/>
    <sheet name="Certificación" sheetId="3" r:id="rId3"/>
  </sheets>
  <definedNames>
    <definedName name="_xlnm.Print_Area" localSheetId="2">'Certificación'!$A$1:$I$134</definedName>
    <definedName name="_xlnm.Print_Area" localSheetId="0">'Datos variables'!$A:$IV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B70" authorId="0">
      <text>
        <r>
          <rPr>
            <sz val="8"/>
            <rFont val="Tahoma"/>
            <family val="2"/>
          </rPr>
          <t>Únicamente atrasos de personal de administración y servicios (cuyas retribuciones sean justificables).</t>
        </r>
      </text>
    </comment>
  </commentList>
</comments>
</file>

<file path=xl/sharedStrings.xml><?xml version="1.0" encoding="utf-8"?>
<sst xmlns="http://schemas.openxmlformats.org/spreadsheetml/2006/main" count="262" uniqueCount="215">
  <si>
    <t>DATOS VARIABLES DEL COLEGIO</t>
  </si>
  <si>
    <t>Código de colegio:</t>
  </si>
  <si>
    <t>Nombre del colegio:</t>
  </si>
  <si>
    <t>Nº código universal:</t>
  </si>
  <si>
    <t>Dirección:</t>
  </si>
  <si>
    <t>nº:</t>
  </si>
  <si>
    <t>Población:</t>
  </si>
  <si>
    <t>Provincia:</t>
  </si>
  <si>
    <t>Niveles:</t>
  </si>
  <si>
    <t>Unidades:</t>
  </si>
  <si>
    <t>Curso escolar:</t>
  </si>
  <si>
    <t>Fecha del acuerdo:</t>
  </si>
  <si>
    <t>Lugar y fecha certificación:</t>
  </si>
  <si>
    <t>DISTRIBUCIÓN PORCENTUAL GASTOS A JUSTIFICAR</t>
  </si>
  <si>
    <t>TOTAL</t>
  </si>
  <si>
    <t>Uds.---&gt;</t>
  </si>
  <si>
    <t>% ---&gt;</t>
  </si>
  <si>
    <t>Cuenta</t>
  </si>
  <si>
    <t>Descripción</t>
  </si>
  <si>
    <t>Grupo</t>
  </si>
  <si>
    <t>Importe</t>
  </si>
  <si>
    <t>Material didáctico y evaluaci.</t>
  </si>
  <si>
    <t>Material limpieza y servicios</t>
  </si>
  <si>
    <t>Material fotocop.y reprograf.</t>
  </si>
  <si>
    <t>Compras otros aprovisionamien.</t>
  </si>
  <si>
    <t>-</t>
  </si>
  <si>
    <t>Servicio diversos contrados</t>
  </si>
  <si>
    <t>Transp.escolar contrata</t>
  </si>
  <si>
    <t>Trabajos reali.por otras empres.</t>
  </si>
  <si>
    <t>Rep.y conser. const.e instal.</t>
  </si>
  <si>
    <t>Rep.y conser.mobiliario</t>
  </si>
  <si>
    <t>Rep.y conser.equip.infor.</t>
  </si>
  <si>
    <t>Rep.y conser.elem.transp.</t>
  </si>
  <si>
    <t>Reparación y conservación</t>
  </si>
  <si>
    <t>Primas de seguro</t>
  </si>
  <si>
    <t>Servicios bancarios</t>
  </si>
  <si>
    <t>Servicios bancarios y similares</t>
  </si>
  <si>
    <t>Publicidad y propaganda</t>
  </si>
  <si>
    <t>Relaciones públicas</t>
  </si>
  <si>
    <t>Publicidad, propag. y rela.públ.</t>
  </si>
  <si>
    <t>Suministro agua</t>
  </si>
  <si>
    <t>Suministro eléctrico</t>
  </si>
  <si>
    <t>Suministros</t>
  </si>
  <si>
    <t>Suscripciones</t>
  </si>
  <si>
    <t>Cuotas entidades</t>
  </si>
  <si>
    <t>Desplazam.y viajes</t>
  </si>
  <si>
    <t>Otros servicios</t>
  </si>
  <si>
    <t>Otros tributos</t>
  </si>
  <si>
    <t>Personal administración</t>
  </si>
  <si>
    <t>Sueldos y salarios</t>
  </si>
  <si>
    <t>S.S. a cargo de la empresa</t>
  </si>
  <si>
    <t>Cursillos personal</t>
  </si>
  <si>
    <t>Otros gtos. sociales</t>
  </si>
  <si>
    <t>Otros gastos sociales</t>
  </si>
  <si>
    <t>Otros gtos. financieros</t>
  </si>
  <si>
    <t>Gastos financieros</t>
  </si>
  <si>
    <t>Construcci. y grandes repara.</t>
  </si>
  <si>
    <t>Mobiliario</t>
  </si>
  <si>
    <t>Equipos proceso información</t>
  </si>
  <si>
    <t>Otro inmovil.material</t>
  </si>
  <si>
    <t>Inmovilizaciones materiales</t>
  </si>
  <si>
    <t>TOTAL GENERAL</t>
  </si>
  <si>
    <t>LIQUIDACIÓN INGRESOS Y GASTOS</t>
  </si>
  <si>
    <t>Ingresos por subvenciones recibidas</t>
  </si>
  <si>
    <t>1.</t>
  </si>
  <si>
    <t>Importe total abonado por la Consellería</t>
  </si>
  <si>
    <t>en concepto de "otros gastos" del módulo</t>
  </si>
  <si>
    <t>de conciertos educativos.</t>
  </si>
  <si>
    <t>2.</t>
  </si>
  <si>
    <t>Importe total abonado por las familias por</t>
  </si>
  <si>
    <t>Concierto Singular</t>
  </si>
  <si>
    <t>TOTAL INGRESOS</t>
  </si>
  <si>
    <t>Importe gastos por grupos</t>
  </si>
  <si>
    <t>Total</t>
  </si>
  <si>
    <t>Gtos. personal colaborador</t>
  </si>
  <si>
    <t>Gtos. específicos de enseñanza</t>
  </si>
  <si>
    <t>Gtos. suministros y servicios diversos</t>
  </si>
  <si>
    <t>Gtos. de administración</t>
  </si>
  <si>
    <t>Sustitución personal docente no financi.</t>
  </si>
  <si>
    <t>Gtos. producidos por los inmuebles</t>
  </si>
  <si>
    <t>Gtos. reposición o repara.de inversiones</t>
  </si>
  <si>
    <t>Otros gtos. de funcionamiento no inclu.</t>
  </si>
  <si>
    <t>TOTAL GASTOS</t>
  </si>
  <si>
    <t>DIFERENCIA ENTRE INGRESOS Y GASTOS</t>
  </si>
  <si>
    <t>CERTIFICACIÓN DEL ACUERDO DEL CONSEJO ESCOLAR  QUE APRUEBA LA JUSTIFICACIÓN</t>
  </si>
  <si>
    <t>Centro</t>
  </si>
  <si>
    <t>Nivel</t>
  </si>
  <si>
    <t>Código Universal</t>
  </si>
  <si>
    <t>Uds.Concer.</t>
  </si>
  <si>
    <t>Tipo de concertación</t>
  </si>
  <si>
    <t>Dirección</t>
  </si>
  <si>
    <t>Núm.</t>
  </si>
  <si>
    <t>Localidad</t>
  </si>
  <si>
    <t>Provincia</t>
  </si>
  <si>
    <t xml:space="preserve">El Consejo Escolar del Centro, en reunión celebrada el </t>
  </si>
  <si>
    <t>, acordó aprobar</t>
  </si>
  <si>
    <t>INGRESOS</t>
  </si>
  <si>
    <t>Importe  total abonado por la Consellería de Cultura</t>
  </si>
  <si>
    <t>Educación y Ciencia de la Generalitat Valenciana en</t>
  </si>
  <si>
    <t>Total ingresos ......................................</t>
  </si>
  <si>
    <t>GASTOS</t>
  </si>
  <si>
    <t>Importe total gastos personal de administración y</t>
  </si>
  <si>
    <t>servicios diversos.</t>
  </si>
  <si>
    <t>Importe total gastos de otro personal colaborador</t>
  </si>
  <si>
    <t>Importe total de los gastos específicos de enseñanza:</t>
  </si>
  <si>
    <t>Consumo de material fungible</t>
  </si>
  <si>
    <t>Material didáctico</t>
  </si>
  <si>
    <t>Material y energía laboratorios</t>
  </si>
  <si>
    <t>Material y energía talleres</t>
  </si>
  <si>
    <t>Material de evaluación</t>
  </si>
  <si>
    <t>Otro material</t>
  </si>
  <si>
    <t>Importe de los gastos de reparación del material</t>
  </si>
  <si>
    <t>inventariable: mobiliario y equipo didáctico.</t>
  </si>
  <si>
    <t>Importe de los gastos de suministros y servicios diversos:</t>
  </si>
  <si>
    <t>Limpieza</t>
  </si>
  <si>
    <t>Calefacción</t>
  </si>
  <si>
    <t>Agua</t>
  </si>
  <si>
    <t>Gas</t>
  </si>
  <si>
    <t>Electricidad</t>
  </si>
  <si>
    <t>Conservaciones y reparaciones ordinarias</t>
  </si>
  <si>
    <t>Otros gastos</t>
  </si>
  <si>
    <t>Importe de los gastos de administración:</t>
  </si>
  <si>
    <t>Consumo de material no inventariable</t>
  </si>
  <si>
    <t>Comunicaciones telefónicas y postales</t>
  </si>
  <si>
    <t>Conservación y reparación mobiliario oficina</t>
  </si>
  <si>
    <t>Reprografía</t>
  </si>
  <si>
    <t>Otros gtos. de administración</t>
  </si>
  <si>
    <t>Importe de las sustituciones del personal docente</t>
  </si>
  <si>
    <t>que no ha sido financiado por la Consellería.</t>
  </si>
  <si>
    <t>Importe de los gastos producidos por los inmuebles</t>
  </si>
  <si>
    <t>(reparación y mantenimiento)</t>
  </si>
  <si>
    <t>Importe de los gastos de reposición o reparación de</t>
  </si>
  <si>
    <t>inversiones reales.</t>
  </si>
  <si>
    <t>Otros gastos de funcionamiento no incluidos en</t>
  </si>
  <si>
    <t>Total gastos .......................................</t>
  </si>
  <si>
    <t>DIFERENCIA ENTRE LOS INGRESOS RECIBIDOS Y LA</t>
  </si>
  <si>
    <t>JUSTIFICACIÓN  DE  LOS GASTOS REALIZADOS EN EL</t>
  </si>
  <si>
    <t>FUNCIONAMIENTO DE LAS UNIDADES CONCERTADAS</t>
  </si>
  <si>
    <t>El Director,</t>
  </si>
  <si>
    <t>Representantes de la titularidad,</t>
  </si>
  <si>
    <t>Representantes del profesorado,</t>
  </si>
  <si>
    <t>Representantes de los padres,</t>
  </si>
  <si>
    <t>Representantes del personal</t>
  </si>
  <si>
    <t>Representantes del alumnado,</t>
  </si>
  <si>
    <t>de Administración y Servicios,</t>
  </si>
  <si>
    <t>concepto de otros gastos del módulo de conciertos</t>
  </si>
  <si>
    <t xml:space="preserve">Material oficina y admón. </t>
  </si>
  <si>
    <t>PRIVADO</t>
  </si>
  <si>
    <t>CONCIERTO P ó S*</t>
  </si>
  <si>
    <t>* P: Pleno</t>
  </si>
  <si>
    <t>S: Singular</t>
  </si>
  <si>
    <t>Tipo de Concierto:</t>
  </si>
  <si>
    <t>educativos.</t>
  </si>
  <si>
    <t>Importe  total abonado por las familias por enseñanza</t>
  </si>
  <si>
    <t>reglada (en el caso de concierto en régimen singular)</t>
  </si>
  <si>
    <t xml:space="preserve">ANUAL DE LAS CUENTAS PRESENTADAS POR EL TITULAR, CORRESPONDIENTES AL CURSO </t>
  </si>
  <si>
    <t>Personal servicios</t>
  </si>
  <si>
    <t>Material para Biblioteca</t>
  </si>
  <si>
    <t>Articulos y materiales diversos</t>
  </si>
  <si>
    <t>Servicio control de calidad</t>
  </si>
  <si>
    <t>Arrend.bienes muebles (renting)</t>
  </si>
  <si>
    <t>Arrendamiento de inmuebles</t>
  </si>
  <si>
    <t>Arrendamientos y cánones</t>
  </si>
  <si>
    <t>Rep.y conser. De instal. Técnicas</t>
  </si>
  <si>
    <t>Rep.y conser. Otras instal y utillaje</t>
  </si>
  <si>
    <t>Rep.y conser.otro inm.material</t>
  </si>
  <si>
    <t>Servicios profesionales independ.</t>
  </si>
  <si>
    <t>Servicio de seguridad</t>
  </si>
  <si>
    <t>Servicios médicos</t>
  </si>
  <si>
    <t>Serv.Gestorías y Asesorías</t>
  </si>
  <si>
    <t>Serv.Prevención Riesgos Laborales</t>
  </si>
  <si>
    <t>Primas seguro multirriesgo y RC</t>
  </si>
  <si>
    <t>Publicaciones escolares</t>
  </si>
  <si>
    <t>Combustibles</t>
  </si>
  <si>
    <t>Telefonía fija y Móvil</t>
  </si>
  <si>
    <t>Correos y mensajería</t>
  </si>
  <si>
    <t>Gastos Comunidad Propietarios</t>
  </si>
  <si>
    <t>Otros servicios diversos</t>
  </si>
  <si>
    <t>Impuestos y Tasas</t>
  </si>
  <si>
    <t>Personal sustituciones</t>
  </si>
  <si>
    <t>Dietas y gastos desplazamiento</t>
  </si>
  <si>
    <t>Seguros de accidentes y RC</t>
  </si>
  <si>
    <t>Intes.deudas leasing</t>
  </si>
  <si>
    <t>Instalaciones Técnicas</t>
  </si>
  <si>
    <t>Otras instalaciones y Utillaje</t>
  </si>
  <si>
    <t>Elementos de transporte</t>
  </si>
  <si>
    <t xml:space="preserve">en concepto de gastos de funcionamiento del curso </t>
  </si>
  <si>
    <t>Gtos. de reparación del material invent.</t>
  </si>
  <si>
    <t>Servicios profesion.independien.</t>
  </si>
  <si>
    <t>Protección de datos personales</t>
  </si>
  <si>
    <t>la justificación de las cantidades recibidas de la Consellería de Educación</t>
  </si>
  <si>
    <t>Intes.présta.entid.cdto.</t>
  </si>
  <si>
    <t>S.S. personal admón a cargo empr</t>
  </si>
  <si>
    <t>S.S. personal serv a cargo empr</t>
  </si>
  <si>
    <t>S.S. personal sust a cargo empr</t>
  </si>
  <si>
    <t>apartados anteriores</t>
  </si>
  <si>
    <t>y que fueron presentadas</t>
  </si>
  <si>
    <t xml:space="preserve"> por la titularidad del centro según el detalle siguiente:</t>
  </si>
  <si>
    <t>INFANTIL</t>
  </si>
  <si>
    <t>PRIMARIA</t>
  </si>
  <si>
    <t>ESO</t>
  </si>
  <si>
    <t>Gtos. personal de admon y servicios</t>
  </si>
  <si>
    <t>Atrasos personal según convenio</t>
  </si>
  <si>
    <t>estando afectos a esta justificación, por lo que hemos tenido que utilizar recursos líquidos procedentes de otras partidas.</t>
  </si>
  <si>
    <t>* Esta justificación se realiza aun quedando pendientes de cobro los meses de :</t>
  </si>
  <si>
    <t>Julio y Agosto</t>
  </si>
  <si>
    <t>S.S. retribución en especie RC</t>
  </si>
  <si>
    <t>2016-2017</t>
  </si>
  <si>
    <t>30 de octubre de 2017</t>
  </si>
  <si>
    <t>S.S. atrasos personal</t>
  </si>
  <si>
    <t>Septiembre 16</t>
  </si>
  <si>
    <t>4º Trim.16</t>
  </si>
  <si>
    <t>1º Trim.17</t>
  </si>
  <si>
    <t>2º Trim.17</t>
  </si>
  <si>
    <t>Julio y Agosto 17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</si>
</sst>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&quot;Pts.&quot;;\-#,##0&quot;Pts.&quot;"/>
    <numFmt numFmtId="181" formatCode="#,##0&quot;Pts.&quot;;[Red]\-#,##0&quot;Pts.&quot;"/>
    <numFmt numFmtId="182" formatCode="#,##0.00&quot;Pts.&quot;;\-#,##0.00&quot;Pts.&quot;"/>
    <numFmt numFmtId="183" formatCode="#,##0.00&quot;Pts.&quot;;[Red]\-#,##0.00&quot;Pts.&quot;"/>
    <numFmt numFmtId="184" formatCode="_-* #,##0&quot;Pts.&quot;_-;\-* #,##0&quot;Pts.&quot;_-;_-* &quot;-&quot;&quot;Pts.&quot;_-;_-@_-"/>
    <numFmt numFmtId="185" formatCode="_-* #,##0_P_t_s_._-;\-* #,##0_P_t_s_._-;_-* &quot;-&quot;_P_t_s_._-;_-@_-"/>
    <numFmt numFmtId="186" formatCode="_-* #,##0.00&quot;Pts.&quot;_-;\-* #,##0.00&quot;Pts.&quot;_-;_-* &quot;-&quot;??&quot;Pts.&quot;_-;_-@_-"/>
    <numFmt numFmtId="187" formatCode="_-* #,##0.00_P_t_s_._-;\-* #,##0.00_P_t_s_._-;_-* &quot;-&quot;??_P_t_s_.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#,##0;\-#,##0"/>
    <numFmt numFmtId="197" formatCode="#,##0;[Red]\-#,##0"/>
    <numFmt numFmtId="198" formatCode="#,##0.00;\-#,##0.00"/>
    <numFmt numFmtId="199" formatCode="#,##0.00;[Red]\-#,##0.00"/>
    <numFmt numFmtId="200" formatCode="d/m/yy"/>
    <numFmt numFmtId="201" formatCode="d/m/yy\ h:mm"/>
    <numFmt numFmtId="202" formatCode="#,##0_ ;[Red]\-#,##0\ "/>
    <numFmt numFmtId="203" formatCode="#,##0.0_ ;[Red]\-#,##0.0\ "/>
    <numFmt numFmtId="204" formatCode="#,##0.00_ ;[Red]\-#,##0.00\ "/>
    <numFmt numFmtId="205" formatCode="#,##0.000_ ;[Red]\-#,##0.000\ "/>
    <numFmt numFmtId="206" formatCode="#,##0.0000_ ;[Red]\-#,##0.0000\ "/>
    <numFmt numFmtId="207" formatCode="#,##0.0"/>
    <numFmt numFmtId="208" formatCode="#,##0.0;[Red]\-#,##0.0"/>
    <numFmt numFmtId="209" formatCode="0.00_ ;[Red]\-0.00\ "/>
  </numFmts>
  <fonts count="49">
    <font>
      <sz val="10"/>
      <name val="Aquiline Book"/>
      <family val="0"/>
    </font>
    <font>
      <b/>
      <sz val="10"/>
      <name val="MS Sans"/>
      <family val="0"/>
    </font>
    <font>
      <i/>
      <sz val="10"/>
      <name val="MS Sans"/>
      <family val="0"/>
    </font>
    <font>
      <b/>
      <i/>
      <sz val="10"/>
      <name val="MS Sans"/>
      <family val="0"/>
    </font>
    <font>
      <sz val="10"/>
      <name val="MS Sans"/>
      <family val="0"/>
    </font>
    <font>
      <b/>
      <sz val="10"/>
      <name val="Aquiline Book"/>
      <family val="0"/>
    </font>
    <font>
      <b/>
      <i/>
      <sz val="12"/>
      <name val="Aquiline Extra Bold"/>
      <family val="0"/>
    </font>
    <font>
      <i/>
      <sz val="12"/>
      <name val="Aquiline Extra Bold"/>
      <family val="0"/>
    </font>
    <font>
      <b/>
      <sz val="8"/>
      <name val="Aquiline Extra Bold"/>
      <family val="0"/>
    </font>
    <font>
      <b/>
      <i/>
      <sz val="10"/>
      <name val="Aquiline Extra Bold"/>
      <family val="0"/>
    </font>
    <font>
      <sz val="12"/>
      <name val="Aquiline Book"/>
      <family val="0"/>
    </font>
    <font>
      <b/>
      <sz val="12"/>
      <name val="Aquiline Book"/>
      <family val="0"/>
    </font>
    <font>
      <b/>
      <i/>
      <sz val="10"/>
      <name val="Aquiline Book"/>
      <family val="0"/>
    </font>
    <font>
      <i/>
      <sz val="10"/>
      <name val="Aquiline Book"/>
      <family val="0"/>
    </font>
    <font>
      <b/>
      <sz val="8"/>
      <name val="Aquiline Book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0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 quotePrefix="1">
      <alignment horizontal="lef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5" fillId="0" borderId="17" xfId="0" applyFont="1" applyBorder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left"/>
    </xf>
    <xf numFmtId="0" fontId="0" fillId="0" borderId="0" xfId="0" applyAlignment="1">
      <alignment horizontal="right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5" fillId="0" borderId="16" xfId="0" applyFont="1" applyBorder="1" applyAlignment="1" quotePrefix="1">
      <alignment horizontal="center"/>
    </xf>
    <xf numFmtId="197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5" fillId="33" borderId="20" xfId="0" applyNumberFormat="1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 horizontal="center"/>
    </xf>
    <xf numFmtId="197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 quotePrefix="1">
      <alignment horizontal="left"/>
    </xf>
    <xf numFmtId="3" fontId="0" fillId="0" borderId="17" xfId="0" applyNumberForma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0" fillId="0" borderId="0" xfId="0" applyAlignment="1" quotePrefix="1">
      <alignment horizontal="right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5" xfId="0" applyFont="1" applyBorder="1" applyAlignment="1" quotePrefix="1">
      <alignment horizontal="left"/>
    </xf>
    <xf numFmtId="0" fontId="6" fillId="33" borderId="22" xfId="0" applyFont="1" applyFill="1" applyBorder="1" applyAlignment="1">
      <alignment horizontal="centerContinuous"/>
    </xf>
    <xf numFmtId="0" fontId="7" fillId="33" borderId="23" xfId="0" applyFont="1" applyFill="1" applyBorder="1" applyAlignment="1">
      <alignment horizontal="centerContinuous"/>
    </xf>
    <xf numFmtId="3" fontId="7" fillId="33" borderId="23" xfId="0" applyNumberFormat="1" applyFont="1" applyFill="1" applyBorder="1" applyAlignment="1">
      <alignment horizontal="centerContinuous"/>
    </xf>
    <xf numFmtId="3" fontId="7" fillId="33" borderId="24" xfId="0" applyNumberFormat="1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center"/>
    </xf>
    <xf numFmtId="0" fontId="6" fillId="0" borderId="0" xfId="0" applyFont="1" applyBorder="1" applyAlignment="1" quotePrefix="1">
      <alignment horizontal="lef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9" fillId="0" borderId="26" xfId="0" applyFont="1" applyBorder="1" applyAlignment="1" quotePrefix="1">
      <alignment horizontal="left"/>
    </xf>
    <xf numFmtId="3" fontId="11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/>
    </xf>
    <xf numFmtId="197" fontId="0" fillId="0" borderId="0" xfId="0" applyNumberFormat="1" applyBorder="1" applyAlignment="1" quotePrefix="1">
      <alignment horizontal="left"/>
    </xf>
    <xf numFmtId="3" fontId="0" fillId="0" borderId="0" xfId="0" applyNumberFormat="1" applyBorder="1" applyAlignment="1">
      <alignment/>
    </xf>
    <xf numFmtId="0" fontId="0" fillId="0" borderId="15" xfId="0" applyFont="1" applyBorder="1" applyAlignment="1">
      <alignment horizontal="left"/>
    </xf>
    <xf numFmtId="197" fontId="0" fillId="0" borderId="0" xfId="0" applyNumberFormat="1" applyBorder="1" applyAlignment="1" quotePrefix="1">
      <alignment horizontal="center"/>
    </xf>
    <xf numFmtId="197" fontId="0" fillId="0" borderId="27" xfId="0" applyNumberFormat="1" applyBorder="1" applyAlignment="1" quotePrefix="1">
      <alignment horizontal="left"/>
    </xf>
    <xf numFmtId="0" fontId="12" fillId="0" borderId="17" xfId="0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Continuous"/>
    </xf>
    <xf numFmtId="3" fontId="0" fillId="0" borderId="0" xfId="0" applyNumberForma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 quotePrefix="1">
      <alignment horizontal="center"/>
    </xf>
    <xf numFmtId="3" fontId="0" fillId="0" borderId="19" xfId="0" applyNumberFormat="1" applyBorder="1" applyAlignment="1">
      <alignment horizontal="right"/>
    </xf>
    <xf numFmtId="0" fontId="0" fillId="0" borderId="0" xfId="0" applyAlignment="1">
      <alignment horizontal="left"/>
    </xf>
    <xf numFmtId="0" fontId="5" fillId="0" borderId="17" xfId="0" applyFont="1" applyBorder="1" applyAlignment="1">
      <alignment/>
    </xf>
    <xf numFmtId="0" fontId="0" fillId="0" borderId="0" xfId="0" applyBorder="1" applyAlignment="1" quotePrefix="1">
      <alignment horizontal="left"/>
    </xf>
    <xf numFmtId="3" fontId="1" fillId="0" borderId="0" xfId="0" applyNumberFormat="1" applyFont="1" applyAlignment="1">
      <alignment/>
    </xf>
    <xf numFmtId="197" fontId="5" fillId="0" borderId="17" xfId="0" applyNumberFormat="1" applyFont="1" applyBorder="1" applyAlignment="1" quotePrefix="1">
      <alignment horizontal="right"/>
    </xf>
    <xf numFmtId="1" fontId="0" fillId="0" borderId="0" xfId="0" applyNumberFormat="1" applyAlignment="1">
      <alignment horizontal="center"/>
    </xf>
    <xf numFmtId="197" fontId="0" fillId="0" borderId="0" xfId="0" applyNumberFormat="1" applyAlignment="1">
      <alignment horizontal="center"/>
    </xf>
    <xf numFmtId="197" fontId="0" fillId="0" borderId="17" xfId="0" applyNumberFormat="1" applyBorder="1" applyAlignment="1">
      <alignment horizontal="center"/>
    </xf>
    <xf numFmtId="0" fontId="0" fillId="0" borderId="17" xfId="0" applyBorder="1" applyAlignment="1" quotePrefix="1">
      <alignment horizontal="left"/>
    </xf>
    <xf numFmtId="0" fontId="0" fillId="0" borderId="2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6" xfId="0" applyBorder="1" applyAlignment="1">
      <alignment horizontal="center"/>
    </xf>
    <xf numFmtId="204" fontId="0" fillId="0" borderId="12" xfId="0" applyNumberFormat="1" applyFont="1" applyBorder="1" applyAlignment="1">
      <alignment/>
    </xf>
    <xf numFmtId="204" fontId="5" fillId="0" borderId="25" xfId="0" applyNumberFormat="1" applyFont="1" applyBorder="1" applyAlignment="1">
      <alignment/>
    </xf>
    <xf numFmtId="204" fontId="0" fillId="0" borderId="31" xfId="0" applyNumberFormat="1" applyFont="1" applyBorder="1" applyAlignment="1">
      <alignment/>
    </xf>
    <xf numFmtId="204" fontId="0" fillId="0" borderId="14" xfId="0" applyNumberFormat="1" applyFont="1" applyBorder="1" applyAlignment="1">
      <alignment/>
    </xf>
    <xf numFmtId="204" fontId="0" fillId="0" borderId="0" xfId="0" applyNumberFormat="1" applyAlignment="1">
      <alignment/>
    </xf>
    <xf numFmtId="204" fontId="5" fillId="33" borderId="20" xfId="0" applyNumberFormat="1" applyFont="1" applyFill="1" applyBorder="1" applyAlignment="1">
      <alignment horizontal="center"/>
    </xf>
    <xf numFmtId="204" fontId="8" fillId="33" borderId="10" xfId="0" applyNumberFormat="1" applyFont="1" applyFill="1" applyBorder="1" applyAlignment="1">
      <alignment horizontal="center"/>
    </xf>
    <xf numFmtId="20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17" xfId="0" applyNumberFormat="1" applyBorder="1" applyAlignment="1">
      <alignment/>
    </xf>
    <xf numFmtId="199" fontId="0" fillId="0" borderId="0" xfId="0" applyNumberFormat="1" applyAlignment="1">
      <alignment/>
    </xf>
    <xf numFmtId="199" fontId="0" fillId="0" borderId="17" xfId="0" applyNumberFormat="1" applyBorder="1" applyAlignment="1">
      <alignment/>
    </xf>
    <xf numFmtId="199" fontId="0" fillId="0" borderId="0" xfId="0" applyNumberFormat="1" applyBorder="1" applyAlignment="1">
      <alignment/>
    </xf>
    <xf numFmtId="199" fontId="5" fillId="0" borderId="17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5" fillId="0" borderId="17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0" fontId="14" fillId="0" borderId="24" xfId="0" applyFont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0" fillId="0" borderId="32" xfId="0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04" fontId="0" fillId="34" borderId="33" xfId="0" applyNumberFormat="1" applyFont="1" applyFill="1" applyBorder="1" applyAlignment="1" applyProtection="1">
      <alignment/>
      <protection locked="0"/>
    </xf>
    <xf numFmtId="204" fontId="0" fillId="34" borderId="34" xfId="0" applyNumberFormat="1" applyFont="1" applyFill="1" applyBorder="1" applyAlignment="1" applyProtection="1">
      <alignment/>
      <protection locked="0"/>
    </xf>
    <xf numFmtId="204" fontId="0" fillId="34" borderId="34" xfId="0" applyNumberFormat="1" applyFont="1" applyFill="1" applyBorder="1" applyAlignment="1">
      <alignment/>
    </xf>
    <xf numFmtId="4" fontId="0" fillId="34" borderId="0" xfId="0" applyNumberFormat="1" applyFill="1" applyAlignment="1" applyProtection="1">
      <alignment/>
      <protection locked="0"/>
    </xf>
    <xf numFmtId="4" fontId="0" fillId="34" borderId="17" xfId="0" applyNumberFormat="1" applyFill="1" applyBorder="1" applyAlignment="1" applyProtection="1">
      <alignment/>
      <protection locked="0"/>
    </xf>
    <xf numFmtId="4" fontId="0" fillId="0" borderId="0" xfId="0" applyNumberFormat="1" applyFill="1" applyAlignment="1" applyProtection="1">
      <alignment/>
      <protection locked="0"/>
    </xf>
    <xf numFmtId="4" fontId="0" fillId="0" borderId="17" xfId="0" applyNumberFormat="1" applyFill="1" applyBorder="1" applyAlignment="1" applyProtection="1">
      <alignment/>
      <protection locked="0"/>
    </xf>
    <xf numFmtId="197" fontId="0" fillId="0" borderId="17" xfId="0" applyNumberFormat="1" applyFill="1" applyBorder="1" applyAlignment="1" applyProtection="1" quotePrefix="1">
      <alignment horizontal="left"/>
      <protection locked="0"/>
    </xf>
    <xf numFmtId="0" fontId="0" fillId="0" borderId="18" xfId="0" applyFont="1" applyBorder="1" applyAlignment="1">
      <alignment/>
    </xf>
    <xf numFmtId="0" fontId="0" fillId="0" borderId="35" xfId="0" applyFont="1" applyBorder="1" applyAlignment="1">
      <alignment horizontal="center"/>
    </xf>
    <xf numFmtId="204" fontId="0" fillId="34" borderId="31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 quotePrefix="1">
      <alignment horizont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204" fontId="0" fillId="34" borderId="38" xfId="0" applyNumberFormat="1" applyFont="1" applyFill="1" applyBorder="1" applyAlignment="1" applyProtection="1">
      <alignment/>
      <protection locked="0"/>
    </xf>
    <xf numFmtId="204" fontId="0" fillId="0" borderId="37" xfId="0" applyNumberFormat="1" applyFont="1" applyBorder="1" applyAlignment="1">
      <alignment/>
    </xf>
    <xf numFmtId="0" fontId="5" fillId="0" borderId="39" xfId="0" applyFont="1" applyBorder="1" applyAlignment="1">
      <alignment horizontal="center"/>
    </xf>
    <xf numFmtId="0" fontId="0" fillId="0" borderId="14" xfId="0" applyFont="1" applyBorder="1" applyAlignment="1" quotePrefix="1">
      <alignment horizontal="left"/>
    </xf>
    <xf numFmtId="0" fontId="0" fillId="0" borderId="18" xfId="0" applyFont="1" applyBorder="1" applyAlignment="1">
      <alignment horizontal="left"/>
    </xf>
    <xf numFmtId="0" fontId="5" fillId="0" borderId="3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2" fontId="0" fillId="0" borderId="17" xfId="0" applyNumberFormat="1" applyBorder="1" applyAlignment="1">
      <alignment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204" fontId="5" fillId="0" borderId="27" xfId="0" applyNumberFormat="1" applyFont="1" applyFill="1" applyBorder="1" applyAlignment="1">
      <alignment horizontal="center"/>
    </xf>
    <xf numFmtId="204" fontId="8" fillId="0" borderId="40" xfId="0" applyNumberFormat="1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 horizontal="center"/>
    </xf>
    <xf numFmtId="204" fontId="5" fillId="0" borderId="31" xfId="0" applyNumberFormat="1" applyFont="1" applyBorder="1" applyAlignment="1">
      <alignment/>
    </xf>
    <xf numFmtId="204" fontId="5" fillId="0" borderId="14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 quotePrefix="1">
      <alignment horizontal="left"/>
    </xf>
    <xf numFmtId="0" fontId="0" fillId="0" borderId="18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23" xfId="0" applyFont="1" applyBorder="1" applyAlignment="1" quotePrefix="1">
      <alignment horizontal="center"/>
    </xf>
    <xf numFmtId="204" fontId="5" fillId="0" borderId="45" xfId="0" applyNumberFormat="1" applyFont="1" applyBorder="1" applyAlignment="1">
      <alignment/>
    </xf>
    <xf numFmtId="0" fontId="5" fillId="0" borderId="44" xfId="0" applyFont="1" applyFill="1" applyBorder="1" applyAlignment="1">
      <alignment/>
    </xf>
    <xf numFmtId="0" fontId="5" fillId="0" borderId="23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5" fillId="0" borderId="46" xfId="0" applyFont="1" applyBorder="1" applyAlignment="1" quotePrefix="1">
      <alignment horizontal="center"/>
    </xf>
    <xf numFmtId="0" fontId="5" fillId="0" borderId="44" xfId="0" applyFont="1" applyFill="1" applyBorder="1" applyAlignment="1">
      <alignment horizontal="left"/>
    </xf>
    <xf numFmtId="0" fontId="0" fillId="0" borderId="0" xfId="0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13" fillId="0" borderId="48" xfId="0" applyFont="1" applyBorder="1" applyAlignment="1" applyProtection="1">
      <alignment horizontal="right"/>
      <protection/>
    </xf>
    <xf numFmtId="0" fontId="0" fillId="0" borderId="48" xfId="0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50" xfId="0" applyBorder="1" applyAlignment="1" applyProtection="1">
      <alignment/>
      <protection/>
    </xf>
    <xf numFmtId="0" fontId="0" fillId="0" borderId="50" xfId="0" applyBorder="1" applyAlignment="1" applyProtection="1">
      <alignment horizontal="left"/>
      <protection/>
    </xf>
    <xf numFmtId="0" fontId="14" fillId="0" borderId="22" xfId="0" applyFont="1" applyBorder="1" applyAlignment="1" applyProtection="1">
      <alignment/>
      <protection/>
    </xf>
    <xf numFmtId="0" fontId="14" fillId="0" borderId="50" xfId="0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13" fillId="0" borderId="17" xfId="0" applyFont="1" applyBorder="1" applyAlignment="1" applyProtection="1">
      <alignment horizontal="right"/>
      <protection/>
    </xf>
    <xf numFmtId="0" fontId="0" fillId="0" borderId="17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13" fillId="0" borderId="0" xfId="0" applyFont="1" applyAlignment="1" applyProtection="1">
      <alignment horizontal="right"/>
      <protection/>
    </xf>
    <xf numFmtId="204" fontId="0" fillId="0" borderId="12" xfId="0" applyNumberFormat="1" applyFont="1" applyFill="1" applyBorder="1" applyAlignment="1">
      <alignment/>
    </xf>
    <xf numFmtId="204" fontId="5" fillId="0" borderId="43" xfId="0" applyNumberFormat="1" applyFont="1" applyFill="1" applyBorder="1" applyAlignment="1">
      <alignment/>
    </xf>
    <xf numFmtId="204" fontId="0" fillId="0" borderId="14" xfId="0" applyNumberFormat="1" applyFont="1" applyFill="1" applyBorder="1" applyAlignment="1">
      <alignment/>
    </xf>
    <xf numFmtId="204" fontId="5" fillId="0" borderId="25" xfId="0" applyNumberFormat="1" applyFont="1" applyFill="1" applyBorder="1" applyAlignment="1">
      <alignment/>
    </xf>
    <xf numFmtId="204" fontId="0" fillId="0" borderId="53" xfId="0" applyNumberFormat="1" applyFont="1" applyFill="1" applyBorder="1" applyAlignment="1">
      <alignment/>
    </xf>
    <xf numFmtId="204" fontId="0" fillId="0" borderId="54" xfId="0" applyNumberFormat="1" applyFont="1" applyFill="1" applyBorder="1" applyAlignment="1">
      <alignment/>
    </xf>
    <xf numFmtId="204" fontId="0" fillId="0" borderId="0" xfId="0" applyNumberFormat="1" applyFill="1" applyAlignment="1">
      <alignment/>
    </xf>
    <xf numFmtId="204" fontId="5" fillId="0" borderId="14" xfId="0" applyNumberFormat="1" applyFont="1" applyFill="1" applyBorder="1" applyAlignment="1">
      <alignment/>
    </xf>
    <xf numFmtId="199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199" fontId="0" fillId="0" borderId="55" xfId="0" applyNumberFormat="1" applyBorder="1" applyAlignment="1">
      <alignment/>
    </xf>
    <xf numFmtId="0" fontId="0" fillId="0" borderId="11" xfId="0" applyFont="1" applyBorder="1" applyAlignment="1" quotePrefix="1">
      <alignment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Continuous"/>
    </xf>
    <xf numFmtId="3" fontId="0" fillId="0" borderId="17" xfId="0" applyNumberFormat="1" applyBorder="1" applyAlignment="1">
      <alignment horizontal="center"/>
    </xf>
    <xf numFmtId="0" fontId="0" fillId="0" borderId="0" xfId="0" applyBorder="1" applyAlignment="1">
      <alignment/>
    </xf>
    <xf numFmtId="204" fontId="5" fillId="0" borderId="17" xfId="0" applyNumberFormat="1" applyFont="1" applyBorder="1" applyAlignment="1">
      <alignment/>
    </xf>
    <xf numFmtId="0" fontId="0" fillId="0" borderId="12" xfId="0" applyFont="1" applyBorder="1" applyAlignment="1" quotePrefix="1">
      <alignment horizontal="left"/>
    </xf>
    <xf numFmtId="0" fontId="0" fillId="0" borderId="18" xfId="0" applyFont="1" applyBorder="1" applyAlignment="1">
      <alignment/>
    </xf>
    <xf numFmtId="0" fontId="5" fillId="0" borderId="35" xfId="0" applyFont="1" applyBorder="1" applyAlignment="1" quotePrefix="1">
      <alignment horizontal="center"/>
    </xf>
    <xf numFmtId="0" fontId="5" fillId="0" borderId="56" xfId="0" applyFont="1" applyBorder="1" applyAlignment="1" quotePrefix="1">
      <alignment horizontal="center"/>
    </xf>
    <xf numFmtId="3" fontId="8" fillId="0" borderId="57" xfId="0" applyNumberFormat="1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urrency" xfId="48"/>
    <cellStyle name="Neutral" xfId="49"/>
    <cellStyle name="Notas" xfId="50"/>
    <cellStyle name="Percent" xfId="51"/>
    <cellStyle name="Salida" xfId="52"/>
    <cellStyle name="Texto de advertencia" xfId="53"/>
    <cellStyle name="Texto explicativo" xfId="54"/>
    <cellStyle name="Título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showGridLines="0" zoomScale="90" zoomScaleNormal="90" zoomScalePageLayoutView="0" workbookViewId="0" topLeftCell="A1">
      <selection activeCell="C20" sqref="C20"/>
    </sheetView>
  </sheetViews>
  <sheetFormatPr defaultColWidth="11.00390625" defaultRowHeight="12.75"/>
  <cols>
    <col min="1" max="1" width="11.375" style="157" customWidth="1"/>
    <col min="2" max="2" width="11.375" style="172" customWidth="1"/>
    <col min="3" max="3" width="12.75390625" style="157" customWidth="1"/>
    <col min="4" max="7" width="10.25390625" style="157" customWidth="1"/>
    <col min="8" max="16384" width="11.375" style="157" customWidth="1"/>
  </cols>
  <sheetData>
    <row r="2" spans="1:6" ht="12.75">
      <c r="A2" s="108" t="s">
        <v>0</v>
      </c>
      <c r="B2" s="102"/>
      <c r="C2" s="109"/>
      <c r="D2" s="109"/>
      <c r="E2" s="109"/>
      <c r="F2" s="109"/>
    </row>
    <row r="3" spans="1:7" ht="12.75">
      <c r="A3" s="158"/>
      <c r="B3" s="159"/>
      <c r="C3" s="160"/>
      <c r="D3" s="160"/>
      <c r="E3" s="160"/>
      <c r="F3" s="160"/>
      <c r="G3" s="161"/>
    </row>
    <row r="4" spans="1:7" ht="12.75">
      <c r="A4" s="101"/>
      <c r="B4" s="102" t="s">
        <v>1</v>
      </c>
      <c r="C4" s="162"/>
      <c r="D4" s="109"/>
      <c r="E4" s="109"/>
      <c r="F4" s="109"/>
      <c r="G4" s="163"/>
    </row>
    <row r="5" spans="1:7" ht="12.75">
      <c r="A5" s="101"/>
      <c r="B5" s="102" t="s">
        <v>2</v>
      </c>
      <c r="C5" s="162"/>
      <c r="D5" s="109"/>
      <c r="E5" s="109"/>
      <c r="F5" s="109"/>
      <c r="G5" s="163"/>
    </row>
    <row r="6" spans="1:7" ht="12.75">
      <c r="A6" s="101"/>
      <c r="B6" s="102" t="s">
        <v>3</v>
      </c>
      <c r="C6" s="162"/>
      <c r="D6" s="109"/>
      <c r="E6" s="109"/>
      <c r="F6" s="109"/>
      <c r="G6" s="163"/>
    </row>
    <row r="7" spans="1:7" ht="12.75">
      <c r="A7" s="101"/>
      <c r="B7" s="102" t="s">
        <v>4</v>
      </c>
      <c r="C7" s="162"/>
      <c r="D7" s="109"/>
      <c r="E7" s="109"/>
      <c r="F7" s="109"/>
      <c r="G7" s="163"/>
    </row>
    <row r="8" spans="1:7" ht="12.75">
      <c r="A8" s="101"/>
      <c r="B8" s="102" t="s">
        <v>5</v>
      </c>
      <c r="C8" s="162"/>
      <c r="D8" s="109"/>
      <c r="E8" s="109"/>
      <c r="F8" s="109"/>
      <c r="G8" s="163"/>
    </row>
    <row r="9" spans="1:7" ht="12.75">
      <c r="A9" s="101"/>
      <c r="B9" s="102" t="s">
        <v>6</v>
      </c>
      <c r="C9" s="162"/>
      <c r="D9" s="109"/>
      <c r="E9" s="109"/>
      <c r="F9" s="109"/>
      <c r="G9" s="163"/>
    </row>
    <row r="10" spans="1:7" ht="12.75">
      <c r="A10" s="101"/>
      <c r="B10" s="102" t="s">
        <v>7</v>
      </c>
      <c r="C10" s="162"/>
      <c r="D10" s="109"/>
      <c r="E10" s="109"/>
      <c r="F10" s="109"/>
      <c r="G10" s="163"/>
    </row>
    <row r="11" spans="1:7" ht="12.75">
      <c r="A11" s="101"/>
      <c r="B11" s="102" t="s">
        <v>8</v>
      </c>
      <c r="C11" s="162"/>
      <c r="D11" s="109"/>
      <c r="E11" s="109"/>
      <c r="F11" s="109"/>
      <c r="G11" s="163"/>
    </row>
    <row r="12" spans="1:7" ht="12.75">
      <c r="A12" s="101"/>
      <c r="B12" s="102" t="s">
        <v>151</v>
      </c>
      <c r="C12" s="162"/>
      <c r="D12" s="109"/>
      <c r="E12" s="109"/>
      <c r="F12" s="109"/>
      <c r="G12" s="163"/>
    </row>
    <row r="13" spans="1:7" ht="12.75">
      <c r="A13" s="101"/>
      <c r="B13" s="102"/>
      <c r="C13" s="109"/>
      <c r="D13" s="109"/>
      <c r="E13" s="109"/>
      <c r="F13" s="109"/>
      <c r="G13" s="163"/>
    </row>
    <row r="14" spans="1:7" ht="12.75">
      <c r="A14" s="103"/>
      <c r="B14" s="104"/>
      <c r="C14" s="105" t="s">
        <v>147</v>
      </c>
      <c r="D14" s="106"/>
      <c r="E14" s="107" t="s">
        <v>148</v>
      </c>
      <c r="F14" s="107"/>
      <c r="G14" s="164"/>
    </row>
    <row r="15" spans="1:7" ht="12.75">
      <c r="A15" s="101"/>
      <c r="B15" s="102" t="s">
        <v>9</v>
      </c>
      <c r="C15" s="165"/>
      <c r="D15" s="100"/>
      <c r="E15" s="165">
        <v>15</v>
      </c>
      <c r="F15" s="100"/>
      <c r="G15" s="166"/>
    </row>
    <row r="16" spans="1:7" ht="12.75">
      <c r="A16" s="101"/>
      <c r="B16" s="102"/>
      <c r="C16" s="109"/>
      <c r="D16" s="109"/>
      <c r="E16" s="109"/>
      <c r="F16" s="109"/>
      <c r="G16" s="163"/>
    </row>
    <row r="17" spans="1:7" ht="12.75">
      <c r="A17" s="101"/>
      <c r="B17" s="102"/>
      <c r="C17" s="109"/>
      <c r="D17" s="109"/>
      <c r="E17" s="109"/>
      <c r="F17" s="109"/>
      <c r="G17" s="163"/>
    </row>
    <row r="18" spans="1:7" ht="12.75">
      <c r="A18" s="101"/>
      <c r="B18" s="102" t="s">
        <v>10</v>
      </c>
      <c r="C18" s="108" t="s">
        <v>207</v>
      </c>
      <c r="D18" s="109"/>
      <c r="E18" s="109"/>
      <c r="F18" s="109"/>
      <c r="G18" s="163"/>
    </row>
    <row r="19" spans="1:7" ht="12.75">
      <c r="A19" s="101"/>
      <c r="B19" s="102" t="s">
        <v>11</v>
      </c>
      <c r="C19" s="167" t="s">
        <v>208</v>
      </c>
      <c r="D19" s="109"/>
      <c r="E19" s="109"/>
      <c r="F19" s="109"/>
      <c r="G19" s="163"/>
    </row>
    <row r="20" spans="1:7" ht="12.75">
      <c r="A20" s="101"/>
      <c r="B20" s="102" t="s">
        <v>12</v>
      </c>
      <c r="C20" s="109"/>
      <c r="D20" s="109"/>
      <c r="E20" s="109"/>
      <c r="F20" s="109"/>
      <c r="G20" s="163"/>
    </row>
    <row r="21" spans="1:7" ht="12.75">
      <c r="A21" s="101"/>
      <c r="B21" s="102"/>
      <c r="C21" s="109"/>
      <c r="D21" s="109"/>
      <c r="E21" s="109"/>
      <c r="F21" s="109"/>
      <c r="G21" s="163"/>
    </row>
    <row r="22" spans="1:7" ht="12.75">
      <c r="A22" s="168"/>
      <c r="B22" s="169"/>
      <c r="C22" s="170"/>
      <c r="D22" s="170"/>
      <c r="E22" s="170"/>
      <c r="F22" s="170"/>
      <c r="G22" s="171"/>
    </row>
    <row r="25" ht="12.75">
      <c r="A25" s="157" t="s">
        <v>149</v>
      </c>
    </row>
    <row r="26" ht="12.75">
      <c r="A26" s="157" t="s">
        <v>150</v>
      </c>
    </row>
  </sheetData>
  <sheetProtection/>
  <printOptions horizontalCentered="1"/>
  <pageMargins left="0.75" right="0.75" top="1" bottom="1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showZeros="0" tabSelected="1" zoomScalePageLayoutView="0" workbookViewId="0" topLeftCell="A1">
      <selection activeCell="G115" sqref="G115"/>
    </sheetView>
  </sheetViews>
  <sheetFormatPr defaultColWidth="11.00390625" defaultRowHeight="12.75"/>
  <cols>
    <col min="1" max="1" width="7.375" style="0" customWidth="1"/>
    <col min="2" max="2" width="29.875" style="0" customWidth="1"/>
    <col min="3" max="3" width="12.625" style="19" customWidth="1"/>
    <col min="4" max="4" width="11.75390625" style="1" customWidth="1"/>
    <col min="5" max="7" width="12.625" style="1" customWidth="1"/>
    <col min="8" max="8" width="17.125" style="1" customWidth="1"/>
  </cols>
  <sheetData>
    <row r="1" spans="1:8" ht="15.75">
      <c r="A1" s="40" t="s">
        <v>13</v>
      </c>
      <c r="B1" s="41"/>
      <c r="C1" s="41"/>
      <c r="D1" s="42"/>
      <c r="E1" s="42"/>
      <c r="F1" s="42"/>
      <c r="G1" s="42"/>
      <c r="H1" s="43"/>
    </row>
    <row r="2" spans="1:5" ht="12.75">
      <c r="A2" s="3"/>
      <c r="B2" s="4"/>
      <c r="C2" s="16"/>
      <c r="D2" s="4"/>
      <c r="E2" s="4"/>
    </row>
    <row r="3" spans="1:8" ht="15.75">
      <c r="A3" s="45">
        <f>'Datos variables'!C4</f>
        <v>0</v>
      </c>
      <c r="B3" s="45">
        <f>'Datos variables'!C5</f>
        <v>0</v>
      </c>
      <c r="C3" s="16"/>
      <c r="D3" s="28" t="s">
        <v>14</v>
      </c>
      <c r="E3" s="28" t="str">
        <f>'Datos variables'!C14</f>
        <v>PRIVADO</v>
      </c>
      <c r="F3" s="195" t="str">
        <f>'Datos variables'!E14</f>
        <v>CONCIERTO P ó S*</v>
      </c>
      <c r="G3" s="196"/>
      <c r="H3" s="197"/>
    </row>
    <row r="4" spans="1:8" ht="15.75">
      <c r="A4" s="46"/>
      <c r="B4" s="47" t="str">
        <f>'Datos variables'!C18</f>
        <v>2016-2017</v>
      </c>
      <c r="C4" s="36" t="s">
        <v>15</v>
      </c>
      <c r="D4" s="49">
        <f>SUM(E4:H4)</f>
        <v>15</v>
      </c>
      <c r="E4" s="50">
        <f>'Datos variables'!C15</f>
        <v>0</v>
      </c>
      <c r="F4" s="50">
        <v>3</v>
      </c>
      <c r="G4" s="50">
        <v>7</v>
      </c>
      <c r="H4" s="50">
        <v>5</v>
      </c>
    </row>
    <row r="5" spans="1:8" ht="12.75">
      <c r="A5" s="3"/>
      <c r="B5" s="4"/>
      <c r="C5" s="36" t="s">
        <v>16</v>
      </c>
      <c r="D5" s="35">
        <f>IF(ISERR((D4*100)/$D4),"",(D4*100)/$D4)</f>
        <v>100</v>
      </c>
      <c r="E5" s="6">
        <f>IF(ISERR((E4*100)/$D4),"",(E4*100)/$D4)</f>
        <v>0</v>
      </c>
      <c r="F5" s="6">
        <f>IF(ISERR((F4*100)/$D4),"",(F4*100)/$D4)</f>
        <v>20</v>
      </c>
      <c r="G5" s="6">
        <f>IF(ISERR((G4*100)/$D4),"",(G4*100)/$D4)</f>
        <v>46.666666666666664</v>
      </c>
      <c r="H5" s="6">
        <f>IF(ISERR((H4*100)/$D4),"",(H4*100)/$D4)</f>
        <v>33.333333333333336</v>
      </c>
    </row>
    <row r="6" spans="1:8" ht="12.75">
      <c r="A6" s="26" t="s">
        <v>17</v>
      </c>
      <c r="B6" s="27" t="s">
        <v>18</v>
      </c>
      <c r="C6" s="27" t="s">
        <v>19</v>
      </c>
      <c r="D6" s="30" t="s">
        <v>20</v>
      </c>
      <c r="E6" s="31" t="str">
        <f>E3</f>
        <v>PRIVADO</v>
      </c>
      <c r="F6" s="31" t="s">
        <v>198</v>
      </c>
      <c r="G6" s="31" t="s">
        <v>199</v>
      </c>
      <c r="H6" s="31" t="s">
        <v>200</v>
      </c>
    </row>
    <row r="7" spans="1:8" ht="12.75">
      <c r="A7" s="7">
        <v>6020</v>
      </c>
      <c r="B7" s="144" t="s">
        <v>146</v>
      </c>
      <c r="C7" s="79">
        <v>6</v>
      </c>
      <c r="D7" s="110"/>
      <c r="E7" s="173">
        <f aca="true" t="shared" si="0" ref="E7:H11">IF(ISERR($D7*E$5/100),"",$D7*E$5/100)</f>
        <v>0</v>
      </c>
      <c r="F7" s="83">
        <f t="shared" si="0"/>
        <v>0</v>
      </c>
      <c r="G7" s="83">
        <f t="shared" si="0"/>
        <v>0</v>
      </c>
      <c r="H7" s="83">
        <f t="shared" si="0"/>
        <v>0</v>
      </c>
    </row>
    <row r="8" spans="1:8" ht="12.75">
      <c r="A8" s="7">
        <v>6021</v>
      </c>
      <c r="B8" s="143" t="s">
        <v>21</v>
      </c>
      <c r="C8" s="14">
        <v>3</v>
      </c>
      <c r="D8" s="111"/>
      <c r="E8" s="173">
        <f t="shared" si="0"/>
        <v>0</v>
      </c>
      <c r="F8" s="83">
        <f t="shared" si="0"/>
        <v>0</v>
      </c>
      <c r="G8" s="83">
        <f t="shared" si="0"/>
        <v>0</v>
      </c>
      <c r="H8" s="83">
        <f t="shared" si="0"/>
        <v>0</v>
      </c>
    </row>
    <row r="9" spans="1:8" ht="12.75">
      <c r="A9" s="7">
        <v>6023</v>
      </c>
      <c r="B9" s="143" t="s">
        <v>23</v>
      </c>
      <c r="C9" s="14">
        <v>6</v>
      </c>
      <c r="D9" s="111"/>
      <c r="E9" s="173">
        <f t="shared" si="0"/>
        <v>0</v>
      </c>
      <c r="F9" s="83">
        <f t="shared" si="0"/>
        <v>0</v>
      </c>
      <c r="G9" s="83">
        <f t="shared" si="0"/>
        <v>0</v>
      </c>
      <c r="H9" s="83">
        <f t="shared" si="0"/>
        <v>0</v>
      </c>
    </row>
    <row r="10" spans="1:8" ht="12.75">
      <c r="A10" s="80">
        <v>6025</v>
      </c>
      <c r="B10" s="145" t="s">
        <v>157</v>
      </c>
      <c r="C10" s="119">
        <v>3</v>
      </c>
      <c r="D10" s="111"/>
      <c r="E10" s="173">
        <f t="shared" si="0"/>
        <v>0</v>
      </c>
      <c r="F10" s="83">
        <f t="shared" si="0"/>
        <v>0</v>
      </c>
      <c r="G10" s="83">
        <f t="shared" si="0"/>
        <v>0</v>
      </c>
      <c r="H10" s="83">
        <f>IF(ISERR($D10*H$5/100),"",$D10*H$5/100)</f>
        <v>0</v>
      </c>
    </row>
    <row r="11" spans="1:8" ht="12.75">
      <c r="A11" s="38">
        <v>6029</v>
      </c>
      <c r="B11" s="146" t="s">
        <v>158</v>
      </c>
      <c r="C11" s="37">
        <v>3</v>
      </c>
      <c r="D11" s="111"/>
      <c r="E11" s="173">
        <f t="shared" si="0"/>
        <v>0</v>
      </c>
      <c r="F11" s="83">
        <f t="shared" si="0"/>
        <v>0</v>
      </c>
      <c r="G11" s="83">
        <f t="shared" si="0"/>
        <v>0</v>
      </c>
      <c r="H11" s="83">
        <f t="shared" si="0"/>
        <v>0</v>
      </c>
    </row>
    <row r="12" spans="1:8" s="2" customFormat="1" ht="12.75">
      <c r="A12" s="147">
        <v>602</v>
      </c>
      <c r="B12" s="148" t="s">
        <v>24</v>
      </c>
      <c r="C12" s="149" t="s">
        <v>25</v>
      </c>
      <c r="D12" s="84">
        <f>SUM(D7:D11)</f>
        <v>0</v>
      </c>
      <c r="E12" s="174">
        <f>SUM(E7:E11)</f>
        <v>0</v>
      </c>
      <c r="F12" s="150">
        <f>SUM(F7:F11)</f>
        <v>0</v>
      </c>
      <c r="G12" s="150">
        <f>SUM(G7:G11)</f>
        <v>0</v>
      </c>
      <c r="H12" s="150">
        <f>SUM(H7:H11)</f>
        <v>0</v>
      </c>
    </row>
    <row r="13" spans="1:8" ht="12.75">
      <c r="A13" s="10"/>
      <c r="B13" s="11"/>
      <c r="C13" s="17"/>
      <c r="D13" s="85"/>
      <c r="E13" s="175"/>
      <c r="F13" s="175"/>
      <c r="G13" s="175"/>
      <c r="H13" s="86"/>
    </row>
    <row r="14" spans="1:8" ht="12.75">
      <c r="A14" s="7">
        <v>6072</v>
      </c>
      <c r="B14" s="8" t="s">
        <v>27</v>
      </c>
      <c r="C14" s="24" t="s">
        <v>25</v>
      </c>
      <c r="D14" s="111"/>
      <c r="E14" s="83">
        <f aca="true" t="shared" si="1" ref="E14:H15">IF(ISERR($D14*E$5/100),"",$D14*E$5/100)</f>
        <v>0</v>
      </c>
      <c r="F14" s="83">
        <f t="shared" si="1"/>
        <v>0</v>
      </c>
      <c r="G14" s="83">
        <f t="shared" si="1"/>
        <v>0</v>
      </c>
      <c r="H14" s="83">
        <f t="shared" si="1"/>
        <v>0</v>
      </c>
    </row>
    <row r="15" spans="1:8" ht="12.75">
      <c r="A15" s="10">
        <v>6079</v>
      </c>
      <c r="B15" s="127" t="s">
        <v>26</v>
      </c>
      <c r="C15" s="121" t="s">
        <v>25</v>
      </c>
      <c r="D15" s="120"/>
      <c r="E15" s="175">
        <f t="shared" si="1"/>
        <v>0</v>
      </c>
      <c r="F15" s="86">
        <f t="shared" si="1"/>
        <v>0</v>
      </c>
      <c r="G15" s="86">
        <f t="shared" si="1"/>
        <v>0</v>
      </c>
      <c r="H15" s="86">
        <f t="shared" si="1"/>
        <v>0</v>
      </c>
    </row>
    <row r="16" spans="1:8" s="2" customFormat="1" ht="12.75">
      <c r="A16" s="147">
        <v>607</v>
      </c>
      <c r="B16" s="151" t="s">
        <v>28</v>
      </c>
      <c r="C16" s="152">
        <v>5</v>
      </c>
      <c r="D16" s="84">
        <f>SUM(D14:D15)</f>
        <v>0</v>
      </c>
      <c r="E16" s="174">
        <f>SUM(E14:E15)</f>
        <v>0</v>
      </c>
      <c r="F16" s="150">
        <f>SUM(F14:F15)</f>
        <v>0</v>
      </c>
      <c r="G16" s="150">
        <f>SUM(G14:G15)</f>
        <v>0</v>
      </c>
      <c r="H16" s="150">
        <f>SUM(H14:H15)</f>
        <v>0</v>
      </c>
    </row>
    <row r="17" spans="1:8" ht="12.75">
      <c r="A17" s="10"/>
      <c r="B17" s="11"/>
      <c r="C17" s="17"/>
      <c r="D17" s="85"/>
      <c r="E17" s="175"/>
      <c r="F17" s="175"/>
      <c r="G17" s="175"/>
      <c r="H17" s="86"/>
    </row>
    <row r="18" spans="1:8" ht="12.75">
      <c r="A18" s="10">
        <v>6210</v>
      </c>
      <c r="B18" s="11" t="s">
        <v>161</v>
      </c>
      <c r="C18" s="121" t="s">
        <v>25</v>
      </c>
      <c r="D18" s="120"/>
      <c r="E18" s="177">
        <f aca="true" t="shared" si="2" ref="E18:H19">IF(ISERR($D18*E$5/100),"",$D18*E$5/100)</f>
        <v>0</v>
      </c>
      <c r="F18" s="83">
        <f t="shared" si="2"/>
        <v>0</v>
      </c>
      <c r="G18" s="83">
        <f t="shared" si="2"/>
        <v>0</v>
      </c>
      <c r="H18" s="83">
        <f t="shared" si="2"/>
        <v>0</v>
      </c>
    </row>
    <row r="19" spans="1:8" ht="12.75">
      <c r="A19" s="122">
        <v>6211</v>
      </c>
      <c r="B19" s="123" t="s">
        <v>160</v>
      </c>
      <c r="C19" s="126" t="s">
        <v>25</v>
      </c>
      <c r="D19" s="124"/>
      <c r="E19" s="178">
        <f t="shared" si="2"/>
        <v>0</v>
      </c>
      <c r="F19" s="125">
        <f t="shared" si="2"/>
        <v>0</v>
      </c>
      <c r="G19" s="125">
        <f t="shared" si="2"/>
        <v>0</v>
      </c>
      <c r="H19" s="125">
        <f t="shared" si="2"/>
        <v>0</v>
      </c>
    </row>
    <row r="20" spans="1:8" s="2" customFormat="1" ht="12.75">
      <c r="A20" s="147">
        <v>621</v>
      </c>
      <c r="B20" s="151" t="s">
        <v>162</v>
      </c>
      <c r="C20" s="152">
        <v>10</v>
      </c>
      <c r="D20" s="84">
        <f>SUM(D18:D19)</f>
        <v>0</v>
      </c>
      <c r="E20" s="176">
        <f>SUM(E18:E19)</f>
        <v>0</v>
      </c>
      <c r="F20" s="84">
        <f>SUM(F18:F19)</f>
        <v>0</v>
      </c>
      <c r="G20" s="84">
        <f>SUM(G18:G19)</f>
        <v>0</v>
      </c>
      <c r="H20" s="84">
        <f>SUM(H18:H19)</f>
        <v>0</v>
      </c>
    </row>
    <row r="21" spans="1:8" ht="12.75">
      <c r="A21" s="10"/>
      <c r="B21" s="11"/>
      <c r="C21" s="17"/>
      <c r="D21" s="85"/>
      <c r="E21" s="175"/>
      <c r="F21" s="175"/>
      <c r="G21" s="175"/>
      <c r="H21" s="86"/>
    </row>
    <row r="22" spans="1:8" ht="12.75">
      <c r="A22" s="7">
        <v>6221</v>
      </c>
      <c r="B22" s="144" t="s">
        <v>29</v>
      </c>
      <c r="C22" s="14">
        <v>8</v>
      </c>
      <c r="D22" s="111"/>
      <c r="E22" s="173">
        <f aca="true" t="shared" si="3" ref="E22:H29">IF(ISERR($D22*E$5/100),"",$D22*E$5/100)</f>
        <v>0</v>
      </c>
      <c r="F22" s="83">
        <f t="shared" si="3"/>
        <v>0</v>
      </c>
      <c r="G22" s="83">
        <f t="shared" si="3"/>
        <v>0</v>
      </c>
      <c r="H22" s="83">
        <f t="shared" si="3"/>
        <v>0</v>
      </c>
    </row>
    <row r="23" spans="1:8" ht="12.75">
      <c r="A23" s="7">
        <v>6221</v>
      </c>
      <c r="B23" s="143" t="s">
        <v>22</v>
      </c>
      <c r="C23" s="14">
        <v>5</v>
      </c>
      <c r="D23" s="111"/>
      <c r="E23" s="173">
        <f t="shared" si="3"/>
        <v>0</v>
      </c>
      <c r="F23" s="83">
        <f t="shared" si="3"/>
        <v>0</v>
      </c>
      <c r="G23" s="83">
        <f t="shared" si="3"/>
        <v>0</v>
      </c>
      <c r="H23" s="83">
        <f t="shared" si="3"/>
        <v>0</v>
      </c>
    </row>
    <row r="24" spans="1:8" ht="12.75">
      <c r="A24" s="7">
        <v>6222</v>
      </c>
      <c r="B24" s="9" t="s">
        <v>163</v>
      </c>
      <c r="C24" s="14">
        <v>4</v>
      </c>
      <c r="D24" s="111"/>
      <c r="E24" s="173">
        <f t="shared" si="3"/>
        <v>0</v>
      </c>
      <c r="F24" s="83">
        <f t="shared" si="3"/>
        <v>0</v>
      </c>
      <c r="G24" s="83">
        <f t="shared" si="3"/>
        <v>0</v>
      </c>
      <c r="H24" s="83">
        <f t="shared" si="3"/>
        <v>0</v>
      </c>
    </row>
    <row r="25" spans="1:8" ht="12.75">
      <c r="A25" s="7">
        <v>6224</v>
      </c>
      <c r="B25" s="9" t="s">
        <v>164</v>
      </c>
      <c r="C25" s="14">
        <v>4</v>
      </c>
      <c r="D25" s="111"/>
      <c r="E25" s="173">
        <f t="shared" si="3"/>
        <v>0</v>
      </c>
      <c r="F25" s="83">
        <f t="shared" si="3"/>
        <v>0</v>
      </c>
      <c r="G25" s="83">
        <f t="shared" si="3"/>
        <v>0</v>
      </c>
      <c r="H25" s="83">
        <f>IF(ISERR($D25*H$5/100),"",$D25*H$5/100)</f>
        <v>0</v>
      </c>
    </row>
    <row r="26" spans="1:8" ht="12.75">
      <c r="A26" s="7">
        <v>6225</v>
      </c>
      <c r="B26" s="8" t="s">
        <v>30</v>
      </c>
      <c r="C26" s="14">
        <v>6</v>
      </c>
      <c r="D26" s="111"/>
      <c r="E26" s="173">
        <f t="shared" si="3"/>
        <v>0</v>
      </c>
      <c r="F26" s="83">
        <f t="shared" si="3"/>
        <v>0</v>
      </c>
      <c r="G26" s="83">
        <f t="shared" si="3"/>
        <v>0</v>
      </c>
      <c r="H26" s="83">
        <f t="shared" si="3"/>
        <v>0</v>
      </c>
    </row>
    <row r="27" spans="1:8" ht="12.75">
      <c r="A27" s="7">
        <v>6226</v>
      </c>
      <c r="B27" s="8" t="s">
        <v>31</v>
      </c>
      <c r="C27" s="14">
        <v>4</v>
      </c>
      <c r="D27" s="111"/>
      <c r="E27" s="173">
        <f t="shared" si="3"/>
        <v>0</v>
      </c>
      <c r="F27" s="83">
        <f t="shared" si="3"/>
        <v>0</v>
      </c>
      <c r="G27" s="83">
        <f t="shared" si="3"/>
        <v>0</v>
      </c>
      <c r="H27" s="83">
        <f t="shared" si="3"/>
        <v>0</v>
      </c>
    </row>
    <row r="28" spans="1:8" ht="12.75">
      <c r="A28" s="7">
        <v>6227</v>
      </c>
      <c r="B28" s="8" t="s">
        <v>32</v>
      </c>
      <c r="C28" s="14">
        <v>4</v>
      </c>
      <c r="D28" s="111"/>
      <c r="E28" s="173">
        <f t="shared" si="3"/>
        <v>0</v>
      </c>
      <c r="F28" s="83">
        <f t="shared" si="3"/>
        <v>0</v>
      </c>
      <c r="G28" s="83">
        <f t="shared" si="3"/>
        <v>0</v>
      </c>
      <c r="H28" s="83">
        <f t="shared" si="3"/>
        <v>0</v>
      </c>
    </row>
    <row r="29" spans="1:8" ht="12.75">
      <c r="A29" s="10">
        <v>6228</v>
      </c>
      <c r="B29" s="11" t="s">
        <v>165</v>
      </c>
      <c r="C29" s="17">
        <v>4</v>
      </c>
      <c r="D29" s="120"/>
      <c r="E29" s="175">
        <f t="shared" si="3"/>
        <v>0</v>
      </c>
      <c r="F29" s="86">
        <f t="shared" si="3"/>
        <v>0</v>
      </c>
      <c r="G29" s="86">
        <f t="shared" si="3"/>
        <v>0</v>
      </c>
      <c r="H29" s="86">
        <f t="shared" si="3"/>
        <v>0</v>
      </c>
    </row>
    <row r="30" spans="1:8" s="2" customFormat="1" ht="12.75">
      <c r="A30" s="147">
        <v>622</v>
      </c>
      <c r="B30" s="151" t="s">
        <v>33</v>
      </c>
      <c r="C30" s="149" t="s">
        <v>25</v>
      </c>
      <c r="D30" s="84">
        <f>SUM(D22:D29)</f>
        <v>0</v>
      </c>
      <c r="E30" s="174">
        <f>SUM(E22:E29)</f>
        <v>0</v>
      </c>
      <c r="F30" s="150">
        <f>SUM(F22:F29)</f>
        <v>0</v>
      </c>
      <c r="G30" s="150">
        <f>SUM(G22:G29)</f>
        <v>0</v>
      </c>
      <c r="H30" s="150">
        <f>SUM(H22:H29)</f>
        <v>0</v>
      </c>
    </row>
    <row r="31" spans="1:8" ht="12.75">
      <c r="A31" s="10"/>
      <c r="B31" s="11"/>
      <c r="C31" s="17"/>
      <c r="D31" s="85"/>
      <c r="E31" s="175"/>
      <c r="F31" s="175"/>
      <c r="G31" s="175"/>
      <c r="H31" s="86"/>
    </row>
    <row r="32" spans="1:8" ht="12.75">
      <c r="A32" s="7">
        <v>6230</v>
      </c>
      <c r="B32" s="9" t="s">
        <v>166</v>
      </c>
      <c r="C32" s="24">
        <v>5</v>
      </c>
      <c r="D32" s="111"/>
      <c r="E32" s="173">
        <f aca="true" t="shared" si="4" ref="E32:E38">IF(ISERR($D32*E$5/100),"",$D32*E$5/100)</f>
        <v>0</v>
      </c>
      <c r="F32" s="83">
        <f aca="true" t="shared" si="5" ref="F32:H38">IF(ISERR($D32*F$5/100),"",$D32*F$5/100)</f>
        <v>0</v>
      </c>
      <c r="G32" s="83">
        <f t="shared" si="5"/>
        <v>0</v>
      </c>
      <c r="H32" s="83">
        <f t="shared" si="5"/>
        <v>0</v>
      </c>
    </row>
    <row r="33" spans="1:8" ht="12.75">
      <c r="A33" s="7">
        <v>6232</v>
      </c>
      <c r="B33" s="142" t="s">
        <v>189</v>
      </c>
      <c r="C33" s="130">
        <v>5</v>
      </c>
      <c r="D33" s="111"/>
      <c r="E33" s="173">
        <f t="shared" si="4"/>
        <v>0</v>
      </c>
      <c r="F33" s="83">
        <f t="shared" si="5"/>
        <v>0</v>
      </c>
      <c r="G33" s="83">
        <f t="shared" si="5"/>
        <v>0</v>
      </c>
      <c r="H33" s="83">
        <f t="shared" si="5"/>
        <v>0</v>
      </c>
    </row>
    <row r="34" spans="1:8" ht="12.75">
      <c r="A34" s="80">
        <v>6233</v>
      </c>
      <c r="B34" s="128" t="s">
        <v>167</v>
      </c>
      <c r="C34" s="129">
        <v>5</v>
      </c>
      <c r="D34" s="111"/>
      <c r="E34" s="173">
        <f t="shared" si="4"/>
        <v>0</v>
      </c>
      <c r="F34" s="83">
        <f t="shared" si="5"/>
        <v>0</v>
      </c>
      <c r="G34" s="83">
        <f t="shared" si="5"/>
        <v>0</v>
      </c>
      <c r="H34" s="83">
        <f t="shared" si="5"/>
        <v>0</v>
      </c>
    </row>
    <row r="35" spans="1:8" ht="12.75">
      <c r="A35" s="80">
        <v>6234</v>
      </c>
      <c r="B35" s="128" t="s">
        <v>159</v>
      </c>
      <c r="C35" s="129">
        <v>5</v>
      </c>
      <c r="D35" s="111"/>
      <c r="E35" s="173">
        <f t="shared" si="4"/>
        <v>0</v>
      </c>
      <c r="F35" s="83">
        <f t="shared" si="5"/>
        <v>0</v>
      </c>
      <c r="G35" s="83">
        <f t="shared" si="5"/>
        <v>0</v>
      </c>
      <c r="H35" s="83">
        <f t="shared" si="5"/>
        <v>0</v>
      </c>
    </row>
    <row r="36" spans="1:8" ht="12.75">
      <c r="A36" s="80">
        <v>6235</v>
      </c>
      <c r="B36" s="128" t="s">
        <v>168</v>
      </c>
      <c r="C36" s="129">
        <v>5</v>
      </c>
      <c r="D36" s="111"/>
      <c r="E36" s="173">
        <f t="shared" si="4"/>
        <v>0</v>
      </c>
      <c r="F36" s="83">
        <f t="shared" si="5"/>
        <v>0</v>
      </c>
      <c r="G36" s="83">
        <f t="shared" si="5"/>
        <v>0</v>
      </c>
      <c r="H36" s="83">
        <f t="shared" si="5"/>
        <v>0</v>
      </c>
    </row>
    <row r="37" spans="1:8" ht="12.75">
      <c r="A37" s="80">
        <v>6236</v>
      </c>
      <c r="B37" s="128" t="s">
        <v>169</v>
      </c>
      <c r="C37" s="129">
        <v>5</v>
      </c>
      <c r="D37" s="111"/>
      <c r="E37" s="173">
        <f t="shared" si="4"/>
        <v>0</v>
      </c>
      <c r="F37" s="83">
        <f t="shared" si="5"/>
        <v>0</v>
      </c>
      <c r="G37" s="83">
        <f t="shared" si="5"/>
        <v>0</v>
      </c>
      <c r="H37" s="83">
        <f t="shared" si="5"/>
        <v>0</v>
      </c>
    </row>
    <row r="38" spans="1:8" ht="12.75">
      <c r="A38" s="38">
        <v>6237</v>
      </c>
      <c r="B38" s="53" t="s">
        <v>170</v>
      </c>
      <c r="C38" s="15">
        <v>5</v>
      </c>
      <c r="D38" s="111"/>
      <c r="E38" s="173">
        <f t="shared" si="4"/>
        <v>0</v>
      </c>
      <c r="F38" s="83">
        <f t="shared" si="5"/>
        <v>0</v>
      </c>
      <c r="G38" s="83">
        <f t="shared" si="5"/>
        <v>0</v>
      </c>
      <c r="H38" s="83">
        <f t="shared" si="5"/>
        <v>0</v>
      </c>
    </row>
    <row r="39" spans="1:8" s="2" customFormat="1" ht="12.75">
      <c r="A39" s="147">
        <v>623</v>
      </c>
      <c r="B39" s="151" t="s">
        <v>188</v>
      </c>
      <c r="C39" s="152"/>
      <c r="D39" s="84">
        <f>SUM(D32:D38)</f>
        <v>0</v>
      </c>
      <c r="E39" s="174">
        <f>SUM(E32:E38)</f>
        <v>0</v>
      </c>
      <c r="F39" s="150">
        <f>SUM(F32:F38)</f>
        <v>0</v>
      </c>
      <c r="G39" s="150">
        <f>SUM(G32:G38)</f>
        <v>0</v>
      </c>
      <c r="H39" s="150">
        <f>SUM(H32:H38)</f>
        <v>0</v>
      </c>
    </row>
    <row r="40" spans="1:8" ht="12.75">
      <c r="A40" s="132"/>
      <c r="B40" s="133"/>
      <c r="C40" s="134"/>
      <c r="D40" s="135"/>
      <c r="E40" s="136"/>
      <c r="F40" s="136"/>
      <c r="G40" s="136"/>
      <c r="H40" s="136"/>
    </row>
    <row r="41" spans="1:8" ht="12.75">
      <c r="A41" s="7">
        <v>6250</v>
      </c>
      <c r="B41" s="8" t="s">
        <v>171</v>
      </c>
      <c r="C41" s="24" t="s">
        <v>25</v>
      </c>
      <c r="D41" s="111"/>
      <c r="E41" s="173">
        <f>IF(ISERR($D41*E$5/100),"",$D41*E$5/100)</f>
        <v>0</v>
      </c>
      <c r="F41" s="83">
        <f>IF(ISERR($D41*F$5/100),"",$D41*F$5/100)</f>
        <v>0</v>
      </c>
      <c r="G41" s="83">
        <f>IF(ISERR($D41*G$5/100),"",$D41*G$5/100)</f>
        <v>0</v>
      </c>
      <c r="H41" s="83">
        <f>IF(ISERR($D41*H$5/100),"",$D41*H$5/100)</f>
        <v>0</v>
      </c>
    </row>
    <row r="42" spans="1:8" s="2" customFormat="1" ht="12.75">
      <c r="A42" s="147">
        <v>625</v>
      </c>
      <c r="B42" s="151" t="s">
        <v>34</v>
      </c>
      <c r="C42" s="152">
        <v>10</v>
      </c>
      <c r="D42" s="84">
        <f>SUM(D41:D41)</f>
        <v>0</v>
      </c>
      <c r="E42" s="174">
        <f>SUM(E41:E41)</f>
        <v>0</v>
      </c>
      <c r="F42" s="150">
        <f>SUM(F41:F41)</f>
        <v>0</v>
      </c>
      <c r="G42" s="150">
        <f>SUM(G41:G41)</f>
        <v>0</v>
      </c>
      <c r="H42" s="150">
        <f>SUM(H41:H41)</f>
        <v>0</v>
      </c>
    </row>
    <row r="43" spans="1:8" ht="12.75">
      <c r="A43" s="10"/>
      <c r="B43" s="11"/>
      <c r="C43" s="17"/>
      <c r="D43" s="85"/>
      <c r="E43" s="175"/>
      <c r="F43" s="175"/>
      <c r="G43" s="175"/>
      <c r="H43" s="86"/>
    </row>
    <row r="44" spans="1:8" ht="12.75">
      <c r="A44" s="7">
        <v>6260</v>
      </c>
      <c r="B44" s="8" t="s">
        <v>35</v>
      </c>
      <c r="C44" s="14" t="s">
        <v>25</v>
      </c>
      <c r="D44" s="111"/>
      <c r="E44" s="173">
        <f>IF(ISERR($D44*E$5/100),"",$D44*E$5/100)</f>
        <v>0</v>
      </c>
      <c r="F44" s="83">
        <f>IF(ISERR($D44*F$5/100),"",$D44*F$5/100)</f>
        <v>0</v>
      </c>
      <c r="G44" s="83">
        <f>IF(ISERR($D44*G$5/100),"",$D44*G$5/100)</f>
        <v>0</v>
      </c>
      <c r="H44" s="83">
        <f>IF(ISERR($D44*H$5/100),"",$D44*H$5/100)</f>
        <v>0</v>
      </c>
    </row>
    <row r="45" spans="1:8" s="2" customFormat="1" ht="12.75">
      <c r="A45" s="147">
        <v>626</v>
      </c>
      <c r="B45" s="151" t="s">
        <v>36</v>
      </c>
      <c r="C45" s="152">
        <v>10</v>
      </c>
      <c r="D45" s="84">
        <f>SUM(D44:D44)</f>
        <v>0</v>
      </c>
      <c r="E45" s="176">
        <f>SUM(E44:E44)</f>
        <v>0</v>
      </c>
      <c r="F45" s="84">
        <f>SUM(F44:F44)</f>
        <v>0</v>
      </c>
      <c r="G45" s="84">
        <f>SUM(G44:G44)</f>
        <v>0</v>
      </c>
      <c r="H45" s="84">
        <f>SUM(H44:H44)</f>
        <v>0</v>
      </c>
    </row>
    <row r="46" spans="1:8" ht="12.75">
      <c r="A46" s="10"/>
      <c r="B46" s="11"/>
      <c r="C46" s="17"/>
      <c r="D46" s="85"/>
      <c r="E46" s="175"/>
      <c r="F46" s="175"/>
      <c r="G46" s="175"/>
      <c r="H46" s="86"/>
    </row>
    <row r="47" spans="1:8" ht="12.75">
      <c r="A47" s="7">
        <v>6270</v>
      </c>
      <c r="B47" s="8" t="s">
        <v>37</v>
      </c>
      <c r="C47" s="24" t="s">
        <v>25</v>
      </c>
      <c r="D47" s="111"/>
      <c r="E47" s="173">
        <f aca="true" t="shared" si="6" ref="E47:H49">IF(ISERR($D47*E$5/100),"",$D47*E$5/100)</f>
        <v>0</v>
      </c>
      <c r="F47" s="83">
        <f t="shared" si="6"/>
        <v>0</v>
      </c>
      <c r="G47" s="83">
        <f t="shared" si="6"/>
        <v>0</v>
      </c>
      <c r="H47" s="83">
        <f t="shared" si="6"/>
        <v>0</v>
      </c>
    </row>
    <row r="48" spans="1:8" ht="12.75">
      <c r="A48" s="80">
        <v>6271</v>
      </c>
      <c r="B48" s="118" t="s">
        <v>38</v>
      </c>
      <c r="C48" s="129" t="s">
        <v>25</v>
      </c>
      <c r="D48" s="111"/>
      <c r="E48" s="173">
        <f t="shared" si="6"/>
        <v>0</v>
      </c>
      <c r="F48" s="83">
        <f t="shared" si="6"/>
        <v>0</v>
      </c>
      <c r="G48" s="83">
        <f t="shared" si="6"/>
        <v>0</v>
      </c>
      <c r="H48" s="83">
        <f t="shared" si="6"/>
        <v>0</v>
      </c>
    </row>
    <row r="49" spans="1:8" ht="12.75">
      <c r="A49" s="10">
        <v>6273</v>
      </c>
      <c r="B49" s="11" t="s">
        <v>172</v>
      </c>
      <c r="C49" s="121" t="s">
        <v>25</v>
      </c>
      <c r="D49" s="120"/>
      <c r="E49" s="175">
        <f t="shared" si="6"/>
        <v>0</v>
      </c>
      <c r="F49" s="86">
        <f t="shared" si="6"/>
        <v>0</v>
      </c>
      <c r="G49" s="86">
        <f t="shared" si="6"/>
        <v>0</v>
      </c>
      <c r="H49" s="86">
        <f t="shared" si="6"/>
        <v>0</v>
      </c>
    </row>
    <row r="50" spans="1:8" s="2" customFormat="1" ht="12.75">
      <c r="A50" s="147">
        <v>627</v>
      </c>
      <c r="B50" s="151" t="s">
        <v>39</v>
      </c>
      <c r="C50" s="152">
        <v>10</v>
      </c>
      <c r="D50" s="84">
        <f>SUM(D47:D49)</f>
        <v>0</v>
      </c>
      <c r="E50" s="174">
        <f>SUM(E47:E49)</f>
        <v>0</v>
      </c>
      <c r="F50" s="150">
        <f>SUM(F47:F49)</f>
        <v>0</v>
      </c>
      <c r="G50" s="150">
        <f>SUM(G47:G49)</f>
        <v>0</v>
      </c>
      <c r="H50" s="150">
        <f>SUM(H47:H49)</f>
        <v>0</v>
      </c>
    </row>
    <row r="51" spans="1:8" ht="12.75">
      <c r="A51" s="10"/>
      <c r="B51" s="11"/>
      <c r="C51" s="17"/>
      <c r="D51" s="85"/>
      <c r="E51" s="175"/>
      <c r="F51" s="175"/>
      <c r="G51" s="175"/>
      <c r="H51" s="86"/>
    </row>
    <row r="52" spans="1:8" ht="12.75">
      <c r="A52" s="7">
        <v>6280</v>
      </c>
      <c r="B52" s="8" t="s">
        <v>40</v>
      </c>
      <c r="C52" s="24" t="s">
        <v>25</v>
      </c>
      <c r="D52" s="111"/>
      <c r="E52" s="173">
        <f aca="true" t="shared" si="7" ref="E52:H54">IF(ISERR($D52*E$5/100),"",$D52*E$5/100)</f>
        <v>0</v>
      </c>
      <c r="F52" s="83">
        <f t="shared" si="7"/>
        <v>0</v>
      </c>
      <c r="G52" s="83">
        <f t="shared" si="7"/>
        <v>0</v>
      </c>
      <c r="H52" s="83">
        <f t="shared" si="7"/>
        <v>0</v>
      </c>
    </row>
    <row r="53" spans="1:8" ht="12.75">
      <c r="A53" s="7">
        <v>6281</v>
      </c>
      <c r="B53" s="8" t="s">
        <v>41</v>
      </c>
      <c r="C53" s="24" t="s">
        <v>25</v>
      </c>
      <c r="D53" s="111"/>
      <c r="E53" s="173">
        <f t="shared" si="7"/>
        <v>0</v>
      </c>
      <c r="F53" s="83">
        <f t="shared" si="7"/>
        <v>0</v>
      </c>
      <c r="G53" s="83">
        <f t="shared" si="7"/>
        <v>0</v>
      </c>
      <c r="H53" s="83">
        <f t="shared" si="7"/>
        <v>0</v>
      </c>
    </row>
    <row r="54" spans="1:8" ht="12.75">
      <c r="A54" s="153">
        <v>6282</v>
      </c>
      <c r="B54" s="154" t="s">
        <v>173</v>
      </c>
      <c r="C54" s="155" t="s">
        <v>25</v>
      </c>
      <c r="D54" s="120"/>
      <c r="E54" s="175">
        <f t="shared" si="7"/>
        <v>0</v>
      </c>
      <c r="F54" s="86">
        <f t="shared" si="7"/>
        <v>0</v>
      </c>
      <c r="G54" s="86">
        <f t="shared" si="7"/>
        <v>0</v>
      </c>
      <c r="H54" s="86">
        <f t="shared" si="7"/>
        <v>0</v>
      </c>
    </row>
    <row r="55" spans="1:8" ht="12.75">
      <c r="A55" s="147">
        <v>628</v>
      </c>
      <c r="B55" s="151" t="s">
        <v>42</v>
      </c>
      <c r="C55" s="152">
        <v>5</v>
      </c>
      <c r="D55" s="84">
        <f>SUM(D52:D54)</f>
        <v>0</v>
      </c>
      <c r="E55" s="174">
        <f>SUM(E52:E54)</f>
        <v>0</v>
      </c>
      <c r="F55" s="150">
        <f>SUM(F52:F54)</f>
        <v>0</v>
      </c>
      <c r="G55" s="150">
        <f>SUM(G52:G54)</f>
        <v>0</v>
      </c>
      <c r="H55" s="150">
        <f>SUM(H52:H54)</f>
        <v>0</v>
      </c>
    </row>
    <row r="56" spans="3:8" ht="12.75">
      <c r="C56"/>
      <c r="D56" s="87"/>
      <c r="E56" s="179"/>
      <c r="F56" s="179"/>
      <c r="G56" s="179"/>
      <c r="H56" s="87"/>
    </row>
    <row r="57" spans="1:8" ht="12.75">
      <c r="A57" s="26" t="s">
        <v>17</v>
      </c>
      <c r="B57" s="27" t="s">
        <v>18</v>
      </c>
      <c r="C57" s="27" t="s">
        <v>19</v>
      </c>
      <c r="D57" s="88" t="s">
        <v>20</v>
      </c>
      <c r="E57" s="89" t="str">
        <f>E6</f>
        <v>PRIVADO</v>
      </c>
      <c r="F57" s="89" t="str">
        <f>F6</f>
        <v>INFANTIL</v>
      </c>
      <c r="G57" s="89" t="str">
        <f>G6</f>
        <v>PRIMARIA</v>
      </c>
      <c r="H57" s="89" t="str">
        <f>H6</f>
        <v>ESO</v>
      </c>
    </row>
    <row r="58" spans="1:8" ht="12.75">
      <c r="A58" s="7">
        <v>6290</v>
      </c>
      <c r="B58" s="143" t="s">
        <v>174</v>
      </c>
      <c r="C58" s="24">
        <v>6</v>
      </c>
      <c r="D58" s="111"/>
      <c r="E58" s="173">
        <f aca="true" t="shared" si="8" ref="E58:H64">IF(ISERR($D58*E$5/100),"",$D58*E$5/100)</f>
        <v>0</v>
      </c>
      <c r="F58" s="83">
        <f t="shared" si="8"/>
        <v>0</v>
      </c>
      <c r="G58" s="83">
        <f t="shared" si="8"/>
        <v>0</v>
      </c>
      <c r="H58" s="83">
        <f t="shared" si="8"/>
        <v>0</v>
      </c>
    </row>
    <row r="59" spans="1:8" ht="12.75">
      <c r="A59" s="7">
        <v>6291</v>
      </c>
      <c r="B59" s="143" t="s">
        <v>175</v>
      </c>
      <c r="C59" s="130">
        <v>6</v>
      </c>
      <c r="D59" s="111"/>
      <c r="E59" s="173">
        <f t="shared" si="8"/>
        <v>0</v>
      </c>
      <c r="F59" s="83">
        <f t="shared" si="8"/>
        <v>0</v>
      </c>
      <c r="G59" s="83">
        <f t="shared" si="8"/>
        <v>0</v>
      </c>
      <c r="H59" s="83">
        <f t="shared" si="8"/>
        <v>0</v>
      </c>
    </row>
    <row r="60" spans="1:8" ht="12.75">
      <c r="A60" s="7">
        <v>6292</v>
      </c>
      <c r="B60" s="8" t="s">
        <v>43</v>
      </c>
      <c r="C60" s="24">
        <v>10</v>
      </c>
      <c r="D60" s="111"/>
      <c r="E60" s="173">
        <f t="shared" si="8"/>
        <v>0</v>
      </c>
      <c r="F60" s="83">
        <f t="shared" si="8"/>
        <v>0</v>
      </c>
      <c r="G60" s="83">
        <f t="shared" si="8"/>
        <v>0</v>
      </c>
      <c r="H60" s="83">
        <f t="shared" si="8"/>
        <v>0</v>
      </c>
    </row>
    <row r="61" spans="1:8" ht="12.75">
      <c r="A61" s="7">
        <v>6293</v>
      </c>
      <c r="B61" s="8" t="s">
        <v>44</v>
      </c>
      <c r="C61" s="24">
        <v>10</v>
      </c>
      <c r="D61" s="111"/>
      <c r="E61" s="173">
        <f t="shared" si="8"/>
        <v>0</v>
      </c>
      <c r="F61" s="83">
        <f t="shared" si="8"/>
        <v>0</v>
      </c>
      <c r="G61" s="83">
        <f t="shared" si="8"/>
        <v>0</v>
      </c>
      <c r="H61" s="83">
        <f t="shared" si="8"/>
        <v>0</v>
      </c>
    </row>
    <row r="62" spans="1:8" ht="12.75">
      <c r="A62" s="7">
        <v>6294</v>
      </c>
      <c r="B62" s="8" t="s">
        <v>45</v>
      </c>
      <c r="C62" s="24">
        <v>6</v>
      </c>
      <c r="D62" s="111"/>
      <c r="E62" s="173">
        <f t="shared" si="8"/>
        <v>0</v>
      </c>
      <c r="F62" s="83">
        <f t="shared" si="8"/>
        <v>0</v>
      </c>
      <c r="G62" s="83">
        <f t="shared" si="8"/>
        <v>0</v>
      </c>
      <c r="H62" s="83">
        <f t="shared" si="8"/>
        <v>0</v>
      </c>
    </row>
    <row r="63" spans="1:8" ht="12.75">
      <c r="A63" s="80">
        <v>6295</v>
      </c>
      <c r="B63" s="118" t="s">
        <v>176</v>
      </c>
      <c r="C63" s="129">
        <v>10</v>
      </c>
      <c r="D63" s="111"/>
      <c r="E63" s="173">
        <f t="shared" si="8"/>
        <v>0</v>
      </c>
      <c r="F63" s="83">
        <f t="shared" si="8"/>
        <v>0</v>
      </c>
      <c r="G63" s="83">
        <f t="shared" si="8"/>
        <v>0</v>
      </c>
      <c r="H63" s="83">
        <f t="shared" si="8"/>
        <v>0</v>
      </c>
    </row>
    <row r="64" spans="1:8" ht="12.75">
      <c r="A64" s="10">
        <v>6299</v>
      </c>
      <c r="B64" s="11" t="s">
        <v>177</v>
      </c>
      <c r="C64" s="121">
        <v>10</v>
      </c>
      <c r="D64" s="120"/>
      <c r="E64" s="175">
        <f t="shared" si="8"/>
        <v>0</v>
      </c>
      <c r="F64" s="86">
        <f t="shared" si="8"/>
        <v>0</v>
      </c>
      <c r="G64" s="86">
        <f t="shared" si="8"/>
        <v>0</v>
      </c>
      <c r="H64" s="86">
        <f t="shared" si="8"/>
        <v>0</v>
      </c>
    </row>
    <row r="65" spans="1:8" s="2" customFormat="1" ht="12.75">
      <c r="A65" s="147">
        <v>629</v>
      </c>
      <c r="B65" s="151" t="s">
        <v>46</v>
      </c>
      <c r="C65" s="152" t="s">
        <v>25</v>
      </c>
      <c r="D65" s="84">
        <f>SUM(D58:D64)</f>
        <v>0</v>
      </c>
      <c r="E65" s="174">
        <f>SUM(E58:E64)</f>
        <v>0</v>
      </c>
      <c r="F65" s="150">
        <f>SUM(F58:F64)</f>
        <v>0</v>
      </c>
      <c r="G65" s="150">
        <f>SUM(G58:G64)</f>
        <v>0</v>
      </c>
      <c r="H65" s="150">
        <f>SUM(H58:H64)</f>
        <v>0</v>
      </c>
    </row>
    <row r="66" spans="1:8" ht="12.75">
      <c r="A66" s="10"/>
      <c r="B66" s="11"/>
      <c r="C66" s="17"/>
      <c r="D66" s="85"/>
      <c r="E66" s="175"/>
      <c r="F66" s="175"/>
      <c r="G66" s="175"/>
      <c r="H66" s="86"/>
    </row>
    <row r="67" spans="1:8" ht="12.75">
      <c r="A67" s="10">
        <v>6310</v>
      </c>
      <c r="B67" s="11" t="s">
        <v>178</v>
      </c>
      <c r="C67" s="121" t="s">
        <v>25</v>
      </c>
      <c r="D67" s="120"/>
      <c r="E67" s="175">
        <f>IF(ISERR($D67*E$5/100),"",$D67*E$5/100)</f>
        <v>0</v>
      </c>
      <c r="F67" s="86">
        <f>IF(ISERR($D67*F$5/100),"",$D67*F$5/100)</f>
        <v>0</v>
      </c>
      <c r="G67" s="86">
        <f>IF(ISERR($D67*G$5/100),"",$D67*G$5/100)</f>
        <v>0</v>
      </c>
      <c r="H67" s="86">
        <f>IF(ISERR($D67*H$5/100),"",$D67*H$5/100)</f>
        <v>0</v>
      </c>
    </row>
    <row r="68" spans="1:8" s="2" customFormat="1" ht="12.75">
      <c r="A68" s="147">
        <v>631</v>
      </c>
      <c r="B68" s="151" t="s">
        <v>47</v>
      </c>
      <c r="C68" s="152">
        <v>10</v>
      </c>
      <c r="D68" s="84">
        <f>SUM(D67:D67)</f>
        <v>0</v>
      </c>
      <c r="E68" s="174">
        <f>SUM(E67:E67)</f>
        <v>0</v>
      </c>
      <c r="F68" s="150">
        <f>SUM(F67:F67)</f>
        <v>0</v>
      </c>
      <c r="G68" s="150">
        <f>SUM(G67:G67)</f>
        <v>0</v>
      </c>
      <c r="H68" s="150">
        <f>SUM(H67:H67)</f>
        <v>0</v>
      </c>
    </row>
    <row r="69" spans="1:8" s="2" customFormat="1" ht="12.75">
      <c r="A69" s="137"/>
      <c r="B69" s="138"/>
      <c r="C69" s="139"/>
      <c r="D69" s="140"/>
      <c r="E69" s="180"/>
      <c r="F69" s="180"/>
      <c r="G69" s="180"/>
      <c r="H69" s="141"/>
    </row>
    <row r="70" spans="1:8" s="2" customFormat="1" ht="12.75">
      <c r="A70" s="7">
        <v>6403</v>
      </c>
      <c r="B70" s="191" t="s">
        <v>202</v>
      </c>
      <c r="C70" s="130" t="s">
        <v>25</v>
      </c>
      <c r="D70" s="111"/>
      <c r="E70" s="173"/>
      <c r="F70" s="83"/>
      <c r="G70" s="83"/>
      <c r="H70" s="83">
        <f aca="true" t="shared" si="9" ref="E70:H74">IF(ISERR($D70*H$5/100),"",$D70*H$5/100)</f>
        <v>0</v>
      </c>
    </row>
    <row r="71" spans="1:8" ht="12.75">
      <c r="A71" s="7">
        <v>6405</v>
      </c>
      <c r="B71" s="9" t="s">
        <v>48</v>
      </c>
      <c r="C71" s="130" t="s">
        <v>25</v>
      </c>
      <c r="D71" s="111"/>
      <c r="E71" s="173">
        <f t="shared" si="9"/>
        <v>0</v>
      </c>
      <c r="F71" s="83">
        <f t="shared" si="9"/>
        <v>0</v>
      </c>
      <c r="G71" s="83">
        <f t="shared" si="9"/>
        <v>0</v>
      </c>
      <c r="H71" s="83">
        <f t="shared" si="9"/>
        <v>0</v>
      </c>
    </row>
    <row r="72" spans="1:8" ht="12.75">
      <c r="A72" s="7">
        <v>6406</v>
      </c>
      <c r="B72" s="9" t="s">
        <v>156</v>
      </c>
      <c r="C72" s="24" t="s">
        <v>25</v>
      </c>
      <c r="D72" s="111"/>
      <c r="E72" s="173">
        <f t="shared" si="9"/>
        <v>0</v>
      </c>
      <c r="F72" s="83">
        <f t="shared" si="9"/>
        <v>0</v>
      </c>
      <c r="G72" s="83">
        <f t="shared" si="9"/>
        <v>0</v>
      </c>
      <c r="H72" s="83">
        <f t="shared" si="9"/>
        <v>0</v>
      </c>
    </row>
    <row r="73" spans="1:8" ht="12.75">
      <c r="A73" s="7">
        <v>6407</v>
      </c>
      <c r="B73" s="142" t="s">
        <v>179</v>
      </c>
      <c r="C73" s="130" t="s">
        <v>25</v>
      </c>
      <c r="D73" s="111"/>
      <c r="E73" s="173">
        <f t="shared" si="9"/>
        <v>0</v>
      </c>
      <c r="F73" s="83">
        <f t="shared" si="9"/>
        <v>0</v>
      </c>
      <c r="G73" s="83">
        <f t="shared" si="9"/>
        <v>0</v>
      </c>
      <c r="H73" s="83">
        <f t="shared" si="9"/>
        <v>0</v>
      </c>
    </row>
    <row r="74" spans="1:8" ht="12.75">
      <c r="A74" s="38">
        <v>6409</v>
      </c>
      <c r="B74" s="53" t="s">
        <v>180</v>
      </c>
      <c r="C74" s="15" t="s">
        <v>25</v>
      </c>
      <c r="D74" s="111"/>
      <c r="E74" s="173">
        <f t="shared" si="9"/>
        <v>0</v>
      </c>
      <c r="F74" s="83">
        <f t="shared" si="9"/>
        <v>0</v>
      </c>
      <c r="G74" s="83">
        <f t="shared" si="9"/>
        <v>0</v>
      </c>
      <c r="H74" s="83">
        <f t="shared" si="9"/>
        <v>0</v>
      </c>
    </row>
    <row r="75" spans="1:8" ht="12.75">
      <c r="A75" s="147">
        <v>640</v>
      </c>
      <c r="B75" s="151" t="s">
        <v>49</v>
      </c>
      <c r="C75" s="152">
        <v>1</v>
      </c>
      <c r="D75" s="84">
        <f>SUM(D70:D74)</f>
        <v>0</v>
      </c>
      <c r="E75" s="176">
        <f>SUM(E70:E74)</f>
        <v>0</v>
      </c>
      <c r="F75" s="176">
        <f>SUM(F70:F74)</f>
        <v>0</v>
      </c>
      <c r="G75" s="176">
        <f>SUM(G70:G74)</f>
        <v>0</v>
      </c>
      <c r="H75" s="176">
        <f>SUM(H70:H74)</f>
        <v>0</v>
      </c>
    </row>
    <row r="76" spans="1:8" ht="12.75">
      <c r="A76" s="81"/>
      <c r="B76" s="11"/>
      <c r="C76" s="17"/>
      <c r="D76" s="85"/>
      <c r="E76" s="86"/>
      <c r="F76" s="86"/>
      <c r="G76" s="86"/>
      <c r="H76" s="86"/>
    </row>
    <row r="77" spans="1:8" ht="12.75">
      <c r="A77" s="81"/>
      <c r="B77" s="11"/>
      <c r="C77" s="17"/>
      <c r="D77" s="85"/>
      <c r="E77" s="86"/>
      <c r="F77" s="86"/>
      <c r="G77" s="86"/>
      <c r="H77" s="86"/>
    </row>
    <row r="78" spans="1:8" ht="12.75">
      <c r="A78" s="26" t="s">
        <v>17</v>
      </c>
      <c r="B78" s="27" t="s">
        <v>18</v>
      </c>
      <c r="C78" s="29" t="s">
        <v>19</v>
      </c>
      <c r="D78" s="88" t="s">
        <v>20</v>
      </c>
      <c r="E78" s="89" t="str">
        <f>E6</f>
        <v>PRIVADO</v>
      </c>
      <c r="F78" s="89" t="str">
        <f>F6</f>
        <v>INFANTIL</v>
      </c>
      <c r="G78" s="89" t="str">
        <f>G6</f>
        <v>PRIMARIA</v>
      </c>
      <c r="H78" s="89" t="str">
        <f>H6</f>
        <v>ESO</v>
      </c>
    </row>
    <row r="79" spans="1:8" ht="12.75">
      <c r="A79" s="80">
        <v>6421</v>
      </c>
      <c r="B79" s="192" t="s">
        <v>206</v>
      </c>
      <c r="C79" s="193" t="s">
        <v>25</v>
      </c>
      <c r="D79" s="112"/>
      <c r="E79" s="173">
        <f aca="true" t="shared" si="10" ref="E79:H83">IF(ISERR($D79*E$5/100),"",$D79*E$5/100)</f>
        <v>0</v>
      </c>
      <c r="F79" s="83">
        <f t="shared" si="10"/>
        <v>0</v>
      </c>
      <c r="G79" s="83">
        <f t="shared" si="10"/>
        <v>0</v>
      </c>
      <c r="H79" s="83">
        <f t="shared" si="10"/>
        <v>0</v>
      </c>
    </row>
    <row r="80" spans="1:8" ht="12.75">
      <c r="A80" s="80">
        <v>6423</v>
      </c>
      <c r="B80" s="192" t="s">
        <v>209</v>
      </c>
      <c r="C80" s="193" t="s">
        <v>25</v>
      </c>
      <c r="D80" s="112"/>
      <c r="E80" s="173">
        <f t="shared" si="10"/>
        <v>0</v>
      </c>
      <c r="F80" s="83">
        <f t="shared" si="10"/>
        <v>0</v>
      </c>
      <c r="G80" s="83">
        <f t="shared" si="10"/>
        <v>0</v>
      </c>
      <c r="H80" s="83">
        <f t="shared" si="10"/>
        <v>0</v>
      </c>
    </row>
    <row r="81" spans="1:8" ht="12.75">
      <c r="A81" s="80">
        <v>6425</v>
      </c>
      <c r="B81" s="118" t="s">
        <v>192</v>
      </c>
      <c r="C81" s="193" t="s">
        <v>25</v>
      </c>
      <c r="D81" s="112"/>
      <c r="E81" s="173">
        <f t="shared" si="10"/>
        <v>0</v>
      </c>
      <c r="F81" s="83">
        <f t="shared" si="10"/>
        <v>0</v>
      </c>
      <c r="G81" s="83">
        <f t="shared" si="10"/>
        <v>0</v>
      </c>
      <c r="H81" s="83">
        <f t="shared" si="10"/>
        <v>0</v>
      </c>
    </row>
    <row r="82" spans="1:8" ht="12.75">
      <c r="A82" s="80">
        <v>6426</v>
      </c>
      <c r="B82" s="118" t="s">
        <v>193</v>
      </c>
      <c r="C82" s="193" t="s">
        <v>25</v>
      </c>
      <c r="D82" s="112"/>
      <c r="E82" s="173">
        <f t="shared" si="10"/>
        <v>0</v>
      </c>
      <c r="F82" s="83">
        <f t="shared" si="10"/>
        <v>0</v>
      </c>
      <c r="G82" s="83">
        <f t="shared" si="10"/>
        <v>0</v>
      </c>
      <c r="H82" s="83">
        <f t="shared" si="10"/>
        <v>0</v>
      </c>
    </row>
    <row r="83" spans="1:8" ht="12.75">
      <c r="A83" s="122">
        <v>6427</v>
      </c>
      <c r="B83" s="123" t="s">
        <v>194</v>
      </c>
      <c r="C83" s="194" t="s">
        <v>25</v>
      </c>
      <c r="D83" s="112"/>
      <c r="E83" s="173">
        <f t="shared" si="10"/>
        <v>0</v>
      </c>
      <c r="F83" s="83">
        <f t="shared" si="10"/>
        <v>0</v>
      </c>
      <c r="G83" s="83">
        <f t="shared" si="10"/>
        <v>0</v>
      </c>
      <c r="H83" s="83">
        <f t="shared" si="10"/>
        <v>0</v>
      </c>
    </row>
    <row r="84" spans="1:8" s="2" customFormat="1" ht="12.75">
      <c r="A84" s="147">
        <v>642</v>
      </c>
      <c r="B84" s="151" t="s">
        <v>50</v>
      </c>
      <c r="C84" s="152">
        <v>1</v>
      </c>
      <c r="D84" s="84">
        <f>SUM(D79:D83)</f>
        <v>0</v>
      </c>
      <c r="E84" s="174">
        <f>SUM(E79:E83)</f>
        <v>0</v>
      </c>
      <c r="F84" s="174">
        <f>SUM(F79:F83)</f>
        <v>0</v>
      </c>
      <c r="G84" s="174">
        <f>SUM(G79:G83)</f>
        <v>0</v>
      </c>
      <c r="H84" s="174">
        <f>SUM(H79:H83)</f>
        <v>0</v>
      </c>
    </row>
    <row r="85" spans="1:8" ht="12.75">
      <c r="A85" s="10"/>
      <c r="B85" s="11"/>
      <c r="C85" s="17"/>
      <c r="D85" s="85"/>
      <c r="E85" s="175"/>
      <c r="F85" s="175"/>
      <c r="G85" s="175"/>
      <c r="H85" s="86"/>
    </row>
    <row r="86" spans="1:8" ht="12.75">
      <c r="A86" s="7">
        <v>6491</v>
      </c>
      <c r="B86" s="8" t="s">
        <v>51</v>
      </c>
      <c r="C86" s="24" t="s">
        <v>25</v>
      </c>
      <c r="D86" s="111"/>
      <c r="E86" s="173">
        <f aca="true" t="shared" si="11" ref="E86:H88">IF(ISERR($D86*E$5/100),"",$D86*E$5/100)</f>
        <v>0</v>
      </c>
      <c r="F86" s="83">
        <f t="shared" si="11"/>
        <v>0</v>
      </c>
      <c r="G86" s="83">
        <f t="shared" si="11"/>
        <v>0</v>
      </c>
      <c r="H86" s="83">
        <f t="shared" si="11"/>
        <v>0</v>
      </c>
    </row>
    <row r="87" spans="1:8" ht="12.75">
      <c r="A87" s="80">
        <v>6492</v>
      </c>
      <c r="B87" s="118" t="s">
        <v>181</v>
      </c>
      <c r="C87" s="129" t="s">
        <v>25</v>
      </c>
      <c r="D87" s="111"/>
      <c r="E87" s="173">
        <f t="shared" si="11"/>
        <v>0</v>
      </c>
      <c r="F87" s="83">
        <f t="shared" si="11"/>
        <v>0</v>
      </c>
      <c r="G87" s="83">
        <f t="shared" si="11"/>
        <v>0</v>
      </c>
      <c r="H87" s="83">
        <f t="shared" si="11"/>
        <v>0</v>
      </c>
    </row>
    <row r="88" spans="1:8" ht="12.75">
      <c r="A88" s="38">
        <v>6499</v>
      </c>
      <c r="B88" s="13" t="s">
        <v>52</v>
      </c>
      <c r="C88" s="15" t="s">
        <v>25</v>
      </c>
      <c r="D88" s="111"/>
      <c r="E88" s="173">
        <f t="shared" si="11"/>
        <v>0</v>
      </c>
      <c r="F88" s="83">
        <f t="shared" si="11"/>
        <v>0</v>
      </c>
      <c r="G88" s="83">
        <f t="shared" si="11"/>
        <v>0</v>
      </c>
      <c r="H88" s="83">
        <f t="shared" si="11"/>
        <v>0</v>
      </c>
    </row>
    <row r="89" spans="1:8" s="2" customFormat="1" ht="12.75">
      <c r="A89" s="147">
        <v>649</v>
      </c>
      <c r="B89" s="151" t="s">
        <v>53</v>
      </c>
      <c r="C89" s="152">
        <v>10</v>
      </c>
      <c r="D89" s="84">
        <f>SUM(D86:D88)</f>
        <v>0</v>
      </c>
      <c r="E89" s="174">
        <f>SUM(E86:E88)</f>
        <v>0</v>
      </c>
      <c r="F89" s="150">
        <f>SUM(F86:F88)</f>
        <v>0</v>
      </c>
      <c r="G89" s="150">
        <f>SUM(G86:G88)</f>
        <v>0</v>
      </c>
      <c r="H89" s="150">
        <f>SUM(H86:H88)</f>
        <v>0</v>
      </c>
    </row>
    <row r="90" spans="1:8" ht="12.75">
      <c r="A90" s="10"/>
      <c r="B90" s="11"/>
      <c r="C90" s="17"/>
      <c r="D90" s="85"/>
      <c r="E90" s="175"/>
      <c r="F90" s="175"/>
      <c r="G90" s="175"/>
      <c r="H90" s="86"/>
    </row>
    <row r="91" spans="1:8" ht="12.75">
      <c r="A91" s="7">
        <v>6623</v>
      </c>
      <c r="B91" s="9" t="s">
        <v>191</v>
      </c>
      <c r="C91" s="24" t="s">
        <v>25</v>
      </c>
      <c r="D91" s="111"/>
      <c r="E91" s="173">
        <f aca="true" t="shared" si="12" ref="E91:H93">IF(ISERR($D91*E$5/100),"",$D91*E$5/100)</f>
        <v>0</v>
      </c>
      <c r="F91" s="83">
        <f t="shared" si="12"/>
        <v>0</v>
      </c>
      <c r="G91" s="83">
        <f t="shared" si="12"/>
        <v>0</v>
      </c>
      <c r="H91" s="83">
        <f t="shared" si="12"/>
        <v>0</v>
      </c>
    </row>
    <row r="92" spans="1:8" ht="12.75">
      <c r="A92" s="184">
        <v>6623.7</v>
      </c>
      <c r="B92" s="9" t="s">
        <v>182</v>
      </c>
      <c r="C92" s="24" t="s">
        <v>25</v>
      </c>
      <c r="D92" s="111"/>
      <c r="E92" s="173">
        <f t="shared" si="12"/>
        <v>0</v>
      </c>
      <c r="F92" s="83">
        <f t="shared" si="12"/>
        <v>0</v>
      </c>
      <c r="G92" s="83">
        <f t="shared" si="12"/>
        <v>0</v>
      </c>
      <c r="H92" s="83">
        <f t="shared" si="12"/>
        <v>0</v>
      </c>
    </row>
    <row r="93" spans="1:8" ht="12.75">
      <c r="A93" s="38">
        <v>6690</v>
      </c>
      <c r="B93" s="13" t="s">
        <v>54</v>
      </c>
      <c r="C93" s="15" t="s">
        <v>25</v>
      </c>
      <c r="D93" s="111"/>
      <c r="E93" s="173">
        <f t="shared" si="12"/>
        <v>0</v>
      </c>
      <c r="F93" s="83">
        <f t="shared" si="12"/>
        <v>0</v>
      </c>
      <c r="G93" s="83">
        <f t="shared" si="12"/>
        <v>0</v>
      </c>
      <c r="H93" s="83">
        <f t="shared" si="12"/>
        <v>0</v>
      </c>
    </row>
    <row r="94" spans="1:8" s="2" customFormat="1" ht="12.75">
      <c r="A94" s="147">
        <v>66</v>
      </c>
      <c r="B94" s="151" t="s">
        <v>55</v>
      </c>
      <c r="C94" s="152">
        <v>10</v>
      </c>
      <c r="D94" s="84">
        <f>SUM(D91:D93)</f>
        <v>0</v>
      </c>
      <c r="E94" s="174">
        <f>SUM(E91:E93)</f>
        <v>0</v>
      </c>
      <c r="F94" s="150">
        <f>SUM(F91:F93)</f>
        <v>0</v>
      </c>
      <c r="G94" s="150">
        <f>SUM(G91:G93)</f>
        <v>0</v>
      </c>
      <c r="H94" s="150">
        <f>SUM(H91:H93)</f>
        <v>0</v>
      </c>
    </row>
    <row r="95" spans="1:8" ht="12.75">
      <c r="A95" s="10"/>
      <c r="B95" s="11"/>
      <c r="C95" s="17"/>
      <c r="D95" s="85"/>
      <c r="E95" s="175"/>
      <c r="F95" s="175"/>
      <c r="G95" s="175"/>
      <c r="H95" s="86"/>
    </row>
    <row r="96" spans="1:8" ht="12.75">
      <c r="A96" s="7">
        <v>211</v>
      </c>
      <c r="B96" s="9" t="s">
        <v>56</v>
      </c>
      <c r="C96" s="130" t="s">
        <v>25</v>
      </c>
      <c r="D96" s="111"/>
      <c r="E96" s="173">
        <f aca="true" t="shared" si="13" ref="E96:H102">IF(ISERR($D96*E$5/100),"",$D96*E$5/100)</f>
        <v>0</v>
      </c>
      <c r="F96" s="83">
        <f t="shared" si="13"/>
        <v>0</v>
      </c>
      <c r="G96" s="83">
        <f t="shared" si="13"/>
        <v>0</v>
      </c>
      <c r="H96" s="83">
        <f t="shared" si="13"/>
        <v>0</v>
      </c>
    </row>
    <row r="97" spans="1:8" ht="12.75">
      <c r="A97" s="7">
        <v>212</v>
      </c>
      <c r="B97" s="142" t="s">
        <v>183</v>
      </c>
      <c r="C97" s="130" t="s">
        <v>25</v>
      </c>
      <c r="D97" s="111"/>
      <c r="E97" s="173">
        <f t="shared" si="13"/>
        <v>0</v>
      </c>
      <c r="F97" s="83">
        <f t="shared" si="13"/>
        <v>0</v>
      </c>
      <c r="G97" s="83">
        <f t="shared" si="13"/>
        <v>0</v>
      </c>
      <c r="H97" s="83">
        <f t="shared" si="13"/>
        <v>0</v>
      </c>
    </row>
    <row r="98" spans="1:8" ht="12.75">
      <c r="A98" s="7">
        <v>214</v>
      </c>
      <c r="B98" s="8" t="s">
        <v>184</v>
      </c>
      <c r="C98" s="24" t="s">
        <v>25</v>
      </c>
      <c r="D98" s="111"/>
      <c r="E98" s="173">
        <f t="shared" si="13"/>
        <v>0</v>
      </c>
      <c r="F98" s="83">
        <f t="shared" si="13"/>
        <v>0</v>
      </c>
      <c r="G98" s="83">
        <f t="shared" si="13"/>
        <v>0</v>
      </c>
      <c r="H98" s="83">
        <f t="shared" si="13"/>
        <v>0</v>
      </c>
    </row>
    <row r="99" spans="1:8" ht="12.75">
      <c r="A99" s="7">
        <v>215</v>
      </c>
      <c r="B99" s="8" t="s">
        <v>57</v>
      </c>
      <c r="C99" s="24" t="s">
        <v>25</v>
      </c>
      <c r="D99" s="111"/>
      <c r="E99" s="173">
        <f t="shared" si="13"/>
        <v>0</v>
      </c>
      <c r="F99" s="83">
        <f t="shared" si="13"/>
        <v>0</v>
      </c>
      <c r="G99" s="83">
        <f t="shared" si="13"/>
        <v>0</v>
      </c>
      <c r="H99" s="83">
        <f t="shared" si="13"/>
        <v>0</v>
      </c>
    </row>
    <row r="100" spans="1:8" ht="12.75">
      <c r="A100" s="7">
        <v>216</v>
      </c>
      <c r="B100" s="8" t="s">
        <v>58</v>
      </c>
      <c r="C100" s="24" t="s">
        <v>25</v>
      </c>
      <c r="D100" s="111"/>
      <c r="E100" s="173">
        <f t="shared" si="13"/>
        <v>0</v>
      </c>
      <c r="F100" s="83">
        <f t="shared" si="13"/>
        <v>0</v>
      </c>
      <c r="G100" s="83">
        <f t="shared" si="13"/>
        <v>0</v>
      </c>
      <c r="H100" s="83">
        <f t="shared" si="13"/>
        <v>0</v>
      </c>
    </row>
    <row r="101" spans="1:8" ht="12.75">
      <c r="A101" s="7">
        <v>217</v>
      </c>
      <c r="B101" s="8" t="s">
        <v>185</v>
      </c>
      <c r="C101" s="24" t="s">
        <v>25</v>
      </c>
      <c r="D101" s="111"/>
      <c r="E101" s="173">
        <f t="shared" si="13"/>
        <v>0</v>
      </c>
      <c r="F101" s="83">
        <f t="shared" si="13"/>
        <v>0</v>
      </c>
      <c r="G101" s="83">
        <f t="shared" si="13"/>
        <v>0</v>
      </c>
      <c r="H101" s="83">
        <f t="shared" si="13"/>
        <v>0</v>
      </c>
    </row>
    <row r="102" spans="1:8" ht="12.75">
      <c r="A102" s="38">
        <v>218</v>
      </c>
      <c r="B102" s="39" t="s">
        <v>59</v>
      </c>
      <c r="C102" s="15" t="s">
        <v>25</v>
      </c>
      <c r="D102" s="111"/>
      <c r="E102" s="173">
        <f t="shared" si="13"/>
        <v>0</v>
      </c>
      <c r="F102" s="83">
        <f t="shared" si="13"/>
        <v>0</v>
      </c>
      <c r="G102" s="83">
        <f t="shared" si="13"/>
        <v>0</v>
      </c>
      <c r="H102" s="83">
        <f t="shared" si="13"/>
        <v>0</v>
      </c>
    </row>
    <row r="103" spans="1:8" ht="12.75">
      <c r="A103" s="147">
        <v>21</v>
      </c>
      <c r="B103" s="156" t="s">
        <v>60</v>
      </c>
      <c r="C103" s="152">
        <v>9</v>
      </c>
      <c r="D103" s="84">
        <f>SUM(D96:D102)</f>
        <v>0</v>
      </c>
      <c r="E103" s="174">
        <f>SUM(E96:E102)</f>
        <v>0</v>
      </c>
      <c r="F103" s="150">
        <f>SUM(F96:F102)</f>
        <v>0</v>
      </c>
      <c r="G103" s="150">
        <f>SUM(G96:G102)</f>
        <v>0</v>
      </c>
      <c r="H103" s="150">
        <f>SUM(H96:H102)</f>
        <v>0</v>
      </c>
    </row>
    <row r="104" spans="1:8" ht="12.75">
      <c r="A104" s="4"/>
      <c r="B104" s="12"/>
      <c r="C104" s="16"/>
      <c r="D104" s="90"/>
      <c r="E104" s="90"/>
      <c r="F104" s="90"/>
      <c r="G104" s="90"/>
      <c r="H104" s="90"/>
    </row>
    <row r="105" spans="1:8" s="2" customFormat="1" ht="12.75">
      <c r="A105" s="5"/>
      <c r="B105" s="44" t="s">
        <v>61</v>
      </c>
      <c r="C105" s="18"/>
      <c r="D105" s="84">
        <f>D12+D16+D20+D30+D39+D42+D45+D50+D55+D65+D68+D75+D84+D89+D94+D103</f>
        <v>0</v>
      </c>
      <c r="E105" s="84">
        <f>E12+E16+E20+E30+E39+E42+E45+E50+E55+E65+E68+E75+E84+E89+E94+E103</f>
        <v>0</v>
      </c>
      <c r="F105" s="84">
        <f>F12+F16+F20+F30+F39+F42+F45+F50+F55+F65+F68+F75+F84+F89+F94+F103</f>
        <v>0</v>
      </c>
      <c r="G105" s="84">
        <f>G12+G16+G20+G30+G39+G42+G45+G50+G55+G65+G68+G75+G84+G89+G94+G103</f>
        <v>0</v>
      </c>
      <c r="H105" s="84">
        <f>H12+H16+H20+H30+H39+H42+H45+H50+H55+H65+H68+H75+H84+H89+H94+H103</f>
        <v>0</v>
      </c>
    </row>
    <row r="106" ht="12.75">
      <c r="D106" s="25"/>
    </row>
    <row r="107" ht="12.75">
      <c r="D107" s="25"/>
    </row>
    <row r="108" spans="2:4" ht="13.5" thickBot="1">
      <c r="B108" s="48" t="s">
        <v>62</v>
      </c>
      <c r="C108" s="82"/>
      <c r="D108" s="25"/>
    </row>
    <row r="109" ht="13.5" thickTop="1">
      <c r="D109" s="25"/>
    </row>
    <row r="110" spans="2:8" ht="12.75">
      <c r="B110" s="33" t="s">
        <v>63</v>
      </c>
      <c r="C110" s="23"/>
      <c r="D110" s="74" t="str">
        <f>'Datos variables'!C18</f>
        <v>2016-2017</v>
      </c>
      <c r="E110" s="31" t="str">
        <f>E3</f>
        <v>PRIVADO</v>
      </c>
      <c r="F110" s="31" t="str">
        <f>F6</f>
        <v>INFANTIL</v>
      </c>
      <c r="G110" s="31" t="str">
        <f>G6</f>
        <v>PRIMARIA</v>
      </c>
      <c r="H110" s="31" t="str">
        <f>H6</f>
        <v>ESO</v>
      </c>
    </row>
    <row r="111" spans="1:9" ht="12.75">
      <c r="A111" s="21" t="s">
        <v>64</v>
      </c>
      <c r="B111" t="s">
        <v>65</v>
      </c>
      <c r="D111" s="185" t="s">
        <v>210</v>
      </c>
      <c r="E111" s="115"/>
      <c r="F111" s="113">
        <f>F112/3</f>
        <v>1859.5133333333333</v>
      </c>
      <c r="G111" s="113">
        <f>G112/3</f>
        <v>4351.906666666667</v>
      </c>
      <c r="H111" s="113">
        <f>H112/3</f>
        <v>3146.4166666666665</v>
      </c>
      <c r="I111" s="1"/>
    </row>
    <row r="112" spans="2:9" ht="12.75">
      <c r="B112" s="20" t="s">
        <v>66</v>
      </c>
      <c r="D112" s="185" t="s">
        <v>211</v>
      </c>
      <c r="E112" s="115"/>
      <c r="F112" s="113">
        <v>5578.54</v>
      </c>
      <c r="G112" s="113">
        <v>13055.72</v>
      </c>
      <c r="H112" s="113">
        <f>4486.89+4952.36</f>
        <v>9439.25</v>
      </c>
      <c r="I112" s="1"/>
    </row>
    <row r="113" spans="2:9" ht="12.75">
      <c r="B113" s="20" t="s">
        <v>67</v>
      </c>
      <c r="D113" s="76" t="s">
        <v>212</v>
      </c>
      <c r="E113" s="115"/>
      <c r="F113" s="113">
        <v>5578.54</v>
      </c>
      <c r="G113" s="113">
        <v>13055.72</v>
      </c>
      <c r="H113" s="113">
        <f>4486.89+4952.36</f>
        <v>9439.25</v>
      </c>
      <c r="I113" s="1"/>
    </row>
    <row r="114" spans="2:9" ht="12.75">
      <c r="B114" s="20"/>
      <c r="D114" s="76" t="s">
        <v>213</v>
      </c>
      <c r="E114" s="115"/>
      <c r="F114" s="113">
        <v>5578.54</v>
      </c>
      <c r="G114" s="113">
        <v>13055.72</v>
      </c>
      <c r="H114" s="113">
        <f>4486.89+4952.36</f>
        <v>9439.25</v>
      </c>
      <c r="I114" s="1"/>
    </row>
    <row r="115" spans="2:9" ht="12.75">
      <c r="B115" s="78"/>
      <c r="C115" s="23"/>
      <c r="D115" s="77" t="s">
        <v>214</v>
      </c>
      <c r="E115" s="116"/>
      <c r="F115" s="114">
        <f>F113*2/3</f>
        <v>3719.0266666666666</v>
      </c>
      <c r="G115" s="114">
        <f>G113*2/3</f>
        <v>8703.813333333334</v>
      </c>
      <c r="H115" s="114">
        <f>H113*2/3</f>
        <v>6292.833333333333</v>
      </c>
      <c r="I115" s="1"/>
    </row>
    <row r="116" spans="1:9" ht="12.75">
      <c r="A116" s="21"/>
      <c r="B116" s="20"/>
      <c r="D116" s="75" t="s">
        <v>14</v>
      </c>
      <c r="E116" s="91">
        <f>SUM(E111:E115)</f>
        <v>0</v>
      </c>
      <c r="F116" s="91">
        <f>SUM(F111:F115)</f>
        <v>22314.160000000003</v>
      </c>
      <c r="G116" s="91">
        <f>SUM(G111:G115)</f>
        <v>52222.88</v>
      </c>
      <c r="H116" s="91">
        <f>SUM(H111:H115)</f>
        <v>37757</v>
      </c>
      <c r="I116" s="1"/>
    </row>
    <row r="117" spans="4:8" ht="12.75">
      <c r="D117" s="54"/>
      <c r="E117" s="52"/>
      <c r="F117" s="52"/>
      <c r="G117" s="52"/>
      <c r="H117" s="52"/>
    </row>
    <row r="118" spans="1:8" ht="12.75">
      <c r="A118" s="21" t="s">
        <v>68</v>
      </c>
      <c r="B118" t="s">
        <v>69</v>
      </c>
      <c r="D118" s="51"/>
      <c r="E118" s="52"/>
      <c r="F118" s="52"/>
      <c r="G118" s="52"/>
      <c r="H118" s="52"/>
    </row>
    <row r="119" spans="2:8" ht="12.75">
      <c r="B119" s="22" t="s">
        <v>70</v>
      </c>
      <c r="C119" s="23"/>
      <c r="D119" s="117"/>
      <c r="E119" s="116"/>
      <c r="F119" s="114"/>
      <c r="G119" s="114"/>
      <c r="H119" s="114"/>
    </row>
    <row r="120" spans="4:8" ht="12.75">
      <c r="D120" s="55"/>
      <c r="E120" s="52"/>
      <c r="F120" s="52"/>
      <c r="G120" s="52"/>
      <c r="H120" s="52"/>
    </row>
    <row r="121" spans="2:8" ht="12.75">
      <c r="B121" s="56" t="s">
        <v>71</v>
      </c>
      <c r="C121" s="23"/>
      <c r="D121" s="183">
        <f>E121+H121+F121+G121</f>
        <v>112294.04000000001</v>
      </c>
      <c r="E121" s="92">
        <f>E116</f>
        <v>0</v>
      </c>
      <c r="F121" s="92">
        <f>+F116+F119</f>
        <v>22314.160000000003</v>
      </c>
      <c r="G121" s="92">
        <f>+G116+G119</f>
        <v>52222.88</v>
      </c>
      <c r="H121" s="92">
        <f>+H116+H119</f>
        <v>37757</v>
      </c>
    </row>
    <row r="122" ht="12.75">
      <c r="D122" s="25"/>
    </row>
    <row r="123" spans="2:8" ht="12.75">
      <c r="B123" s="33" t="s">
        <v>72</v>
      </c>
      <c r="C123" s="22"/>
      <c r="D123" s="32" t="s">
        <v>73</v>
      </c>
      <c r="E123" s="34"/>
      <c r="F123" s="34"/>
      <c r="G123" s="34"/>
      <c r="H123" s="34"/>
    </row>
    <row r="124" spans="1:10" ht="12.75">
      <c r="A124">
        <v>1</v>
      </c>
      <c r="B124" t="s">
        <v>201</v>
      </c>
      <c r="C124"/>
      <c r="D124" s="93">
        <f>SUM(F124:H124)</f>
        <v>0</v>
      </c>
      <c r="E124" s="181"/>
      <c r="F124" s="93">
        <f>+F75+F84</f>
        <v>0</v>
      </c>
      <c r="G124" s="93">
        <f>+G75+G84</f>
        <v>0</v>
      </c>
      <c r="H124" s="93">
        <f>+H75+H84</f>
        <v>0</v>
      </c>
      <c r="I124" s="182"/>
      <c r="J124" s="182"/>
    </row>
    <row r="125" spans="1:10" ht="12.75">
      <c r="A125">
        <v>2</v>
      </c>
      <c r="B125" t="s">
        <v>74</v>
      </c>
      <c r="C125"/>
      <c r="D125" s="93">
        <f aca="true" t="shared" si="14" ref="D125:D133">SUM(F125:H125)</f>
        <v>0</v>
      </c>
      <c r="E125" s="181"/>
      <c r="F125" s="93"/>
      <c r="G125" s="93"/>
      <c r="H125" s="93"/>
      <c r="I125" s="182"/>
      <c r="J125" s="182"/>
    </row>
    <row r="126" spans="1:10" ht="12.75">
      <c r="A126">
        <v>3</v>
      </c>
      <c r="B126" t="s">
        <v>75</v>
      </c>
      <c r="C126"/>
      <c r="D126" s="93">
        <f t="shared" si="14"/>
        <v>0</v>
      </c>
      <c r="E126" s="181"/>
      <c r="F126" s="93">
        <f>IF(ISERR(+F8+F11+F10),"",+F8+F11+F10)</f>
        <v>0</v>
      </c>
      <c r="G126" s="93">
        <f>IF(ISERR(+G8+G11+G10),"",+G8+G11+G10)</f>
        <v>0</v>
      </c>
      <c r="H126" s="93">
        <f>IF(ISERR(+H8+H11+H10),"",+H8+H11+H10)</f>
        <v>0</v>
      </c>
      <c r="I126" s="182"/>
      <c r="J126" s="182"/>
    </row>
    <row r="127" spans="1:10" ht="12.75">
      <c r="A127">
        <v>4</v>
      </c>
      <c r="B127" t="s">
        <v>187</v>
      </c>
      <c r="D127" s="93">
        <f t="shared" si="14"/>
        <v>0</v>
      </c>
      <c r="E127" s="181"/>
      <c r="F127" s="93">
        <f>IF(ISERR(+F30-F22-F23-F26),"",+F30-F22-F23-F26)</f>
        <v>0</v>
      </c>
      <c r="G127" s="93">
        <f>IF(ISERR(+G30-G22-G23-G26),"",+G30-G22-G23-G26)</f>
        <v>0</v>
      </c>
      <c r="H127" s="93">
        <f>IF(ISERR(+H30-H22-H23-H26),"",+H30-H22-H23-H26)</f>
        <v>0</v>
      </c>
      <c r="I127" s="182"/>
      <c r="J127" s="182"/>
    </row>
    <row r="128" spans="1:10" ht="12.75">
      <c r="A128">
        <v>5</v>
      </c>
      <c r="B128" t="s">
        <v>76</v>
      </c>
      <c r="D128" s="93">
        <f t="shared" si="14"/>
        <v>0</v>
      </c>
      <c r="E128" s="181"/>
      <c r="F128" s="93">
        <f>IF(ISERR(F23+F16+F39+F55),"",F23+F16+F39+F55)</f>
        <v>0</v>
      </c>
      <c r="G128" s="93">
        <f>IF(ISERR(G23+G16+G39+G55),"",G23+G16+G39+G55)</f>
        <v>0</v>
      </c>
      <c r="H128" s="93">
        <f>IF(ISERR(H23+H16+H39+H55),"",H23+H16+H39+H55)</f>
        <v>0</v>
      </c>
      <c r="I128" s="182"/>
      <c r="J128" s="182"/>
    </row>
    <row r="129" spans="1:10" ht="12.75">
      <c r="A129">
        <v>6</v>
      </c>
      <c r="B129" t="s">
        <v>77</v>
      </c>
      <c r="D129" s="93">
        <f t="shared" si="14"/>
        <v>0</v>
      </c>
      <c r="E129" s="181"/>
      <c r="F129" s="93">
        <f>IF(ISERR(+F7+F9+F59+F62+F58+F26),"",+F7+F9+F59+F62+F58+F26)</f>
        <v>0</v>
      </c>
      <c r="G129" s="93">
        <f>IF(ISERR(+G7+G9+G59+G62+G58+G26),"",+G7+G9+G59+G62+G58+G26)</f>
        <v>0</v>
      </c>
      <c r="H129" s="93">
        <f>IF(ISERR(+H7+H9+H59+H62+H58+H26),"",+H7+H9+H59+H62+H58+H26)</f>
        <v>0</v>
      </c>
      <c r="I129" s="182"/>
      <c r="J129" s="182"/>
    </row>
    <row r="130" spans="1:10" ht="12.75">
      <c r="A130">
        <v>7</v>
      </c>
      <c r="B130" t="s">
        <v>78</v>
      </c>
      <c r="D130" s="93">
        <f t="shared" si="14"/>
        <v>0</v>
      </c>
      <c r="E130" s="181"/>
      <c r="F130" s="93"/>
      <c r="G130" s="93"/>
      <c r="H130" s="93"/>
      <c r="I130" s="182"/>
      <c r="J130" s="182"/>
    </row>
    <row r="131" spans="1:10" ht="12.75">
      <c r="A131">
        <v>8</v>
      </c>
      <c r="B131" t="s">
        <v>79</v>
      </c>
      <c r="D131" s="93">
        <f t="shared" si="14"/>
        <v>0</v>
      </c>
      <c r="E131" s="181"/>
      <c r="F131" s="93">
        <f>+F22</f>
        <v>0</v>
      </c>
      <c r="G131" s="93">
        <f>+G22</f>
        <v>0</v>
      </c>
      <c r="H131" s="93">
        <f>+H22</f>
        <v>0</v>
      </c>
      <c r="I131" s="182"/>
      <c r="J131" s="182"/>
    </row>
    <row r="132" spans="1:10" ht="12.75">
      <c r="A132">
        <v>9</v>
      </c>
      <c r="B132" t="s">
        <v>80</v>
      </c>
      <c r="D132" s="93">
        <f t="shared" si="14"/>
        <v>0</v>
      </c>
      <c r="E132" s="181"/>
      <c r="F132" s="93">
        <f>+F103</f>
        <v>0</v>
      </c>
      <c r="G132" s="93">
        <f>+G103</f>
        <v>0</v>
      </c>
      <c r="H132" s="93">
        <f>+H103</f>
        <v>0</v>
      </c>
      <c r="I132" s="182"/>
      <c r="J132" s="182"/>
    </row>
    <row r="133" spans="1:10" ht="12.75">
      <c r="A133">
        <v>10</v>
      </c>
      <c r="B133" t="s">
        <v>81</v>
      </c>
      <c r="D133" s="94">
        <f t="shared" si="14"/>
        <v>0</v>
      </c>
      <c r="E133" s="131"/>
      <c r="F133" s="94">
        <f>IF(ISERR(+F20+F42+F45+F50+F60+F61+F63+F64+F67+F89+F94),"",+F20+F42+F45+F50+F60+F61+F63+F64+F67+F89+F94)</f>
        <v>0</v>
      </c>
      <c r="G133" s="94">
        <f>IF(ISERR(+G20+G42+G45+G50+G60+G61+G63+G64+G67+G89+G94),"",+G20+G42+G45+G50+G60+G61+G63+G64+G67+G89+G94)</f>
        <v>0</v>
      </c>
      <c r="H133" s="94">
        <f>IF(ISERR(+H20+H42+H45+H50+H60+H61+H63+H64+H67+H89+H94),"",+H20+H42+H45+H50+H60+H61+H63+H64+H67+H89+H94)</f>
        <v>0</v>
      </c>
      <c r="I133" s="182"/>
      <c r="J133" s="182"/>
    </row>
    <row r="134" spans="4:10" ht="12.75">
      <c r="D134" s="95"/>
      <c r="E134" s="95"/>
      <c r="F134" s="95"/>
      <c r="G134" s="95"/>
      <c r="H134" s="95"/>
      <c r="I134" s="182"/>
      <c r="J134" s="182"/>
    </row>
    <row r="135" spans="2:10" ht="12.75">
      <c r="B135" s="57" t="s">
        <v>82</v>
      </c>
      <c r="C135" s="23"/>
      <c r="D135" s="96">
        <f>SUM(D124:D133)</f>
        <v>0</v>
      </c>
      <c r="E135" s="96">
        <f>SUM(E124:E133)</f>
        <v>0</v>
      </c>
      <c r="F135" s="96">
        <f>SUM(F124:F133)</f>
        <v>0</v>
      </c>
      <c r="G135" s="96">
        <f>SUM(G124:G133)</f>
        <v>0</v>
      </c>
      <c r="H135" s="96">
        <f>SUM(H124:H133)</f>
        <v>0</v>
      </c>
      <c r="I135" s="182"/>
      <c r="J135" s="182"/>
    </row>
    <row r="136" spans="4:10" ht="12.75">
      <c r="D136" s="93"/>
      <c r="E136" s="93"/>
      <c r="F136" s="93"/>
      <c r="G136" s="93"/>
      <c r="H136" s="93">
        <f>+H135+G135+F135</f>
        <v>0</v>
      </c>
      <c r="I136" s="182"/>
      <c r="J136" s="182"/>
    </row>
    <row r="137" spans="4:10" ht="12.75">
      <c r="D137" s="93"/>
      <c r="E137" s="93"/>
      <c r="F137" s="93"/>
      <c r="G137" s="93"/>
      <c r="H137" s="93"/>
      <c r="I137" s="182"/>
      <c r="J137" s="182"/>
    </row>
    <row r="138" spans="2:10" ht="12.75">
      <c r="B138" s="58" t="s">
        <v>83</v>
      </c>
      <c r="C138" s="23"/>
      <c r="D138" s="94">
        <f>D121-D135</f>
        <v>112294.04000000001</v>
      </c>
      <c r="E138" s="96">
        <f>E121-E135</f>
        <v>0</v>
      </c>
      <c r="F138" s="96">
        <f>F121-F135</f>
        <v>22314.160000000003</v>
      </c>
      <c r="G138" s="96">
        <f>G121-G135</f>
        <v>52222.88</v>
      </c>
      <c r="H138" s="96">
        <f>H121-H135</f>
        <v>37757</v>
      </c>
      <c r="I138" s="182"/>
      <c r="J138" s="182"/>
    </row>
  </sheetData>
  <sheetProtection/>
  <mergeCells count="1">
    <mergeCell ref="F3:H3"/>
  </mergeCells>
  <printOptions horizontalCentered="1"/>
  <pageMargins left="0.7874015748031497" right="0.7874015748031497" top="0.984251968503937" bottom="0.7086614173228347" header="0.511811024" footer="0.511811024"/>
  <pageSetup orientation="portrait" paperSize="9" scale="74" r:id="rId3"/>
  <headerFooter alignWithMargins="0">
    <oddFooter>&amp;L&amp;"Aquiline Book,Regular Cursiva"&amp;8&amp;F, &amp;D,&amp;"MS Sans,Cursiva" &amp;RPág. &amp;P</oddFooter>
  </headerFooter>
  <rowBreaks count="2" manualBreakCount="2">
    <brk id="56" max="255" man="1"/>
    <brk id="10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2"/>
  <sheetViews>
    <sheetView showGridLines="0" showZeros="0" workbookViewId="0" topLeftCell="A1">
      <selection activeCell="A1" sqref="A1"/>
    </sheetView>
  </sheetViews>
  <sheetFormatPr defaultColWidth="11.00390625" defaultRowHeight="12.75"/>
  <cols>
    <col min="6" max="6" width="11.375" style="1" customWidth="1"/>
    <col min="7" max="7" width="11.75390625" style="73" customWidth="1"/>
    <col min="8" max="8" width="9.875" style="0" bestFit="1" customWidth="1"/>
  </cols>
  <sheetData>
    <row r="1" ht="12.75">
      <c r="G1"/>
    </row>
    <row r="2" ht="12.75">
      <c r="G2"/>
    </row>
    <row r="3" ht="12.75">
      <c r="G3"/>
    </row>
    <row r="4" ht="12.75">
      <c r="G4"/>
    </row>
    <row r="5" spans="1:7" ht="12.75">
      <c r="A5" s="59" t="s">
        <v>84</v>
      </c>
      <c r="B5" s="59"/>
      <c r="C5" s="59"/>
      <c r="D5" s="59"/>
      <c r="E5" s="59"/>
      <c r="F5" s="60"/>
      <c r="G5" s="59"/>
    </row>
    <row r="6" spans="1:7" ht="12.75">
      <c r="A6" s="59" t="s">
        <v>155</v>
      </c>
      <c r="B6" s="59"/>
      <c r="C6" s="59"/>
      <c r="D6" s="59"/>
      <c r="E6" s="59"/>
      <c r="F6" s="60"/>
      <c r="G6" s="59"/>
    </row>
    <row r="7" spans="1:7" ht="12.75">
      <c r="A7" s="59"/>
      <c r="B7" s="59"/>
      <c r="C7" s="59"/>
      <c r="D7" s="19" t="str">
        <f>'Datos variables'!C18</f>
        <v>2016-2017</v>
      </c>
      <c r="E7" s="59"/>
      <c r="F7" s="60"/>
      <c r="G7" s="59"/>
    </row>
    <row r="8" ht="12.75">
      <c r="G8"/>
    </row>
    <row r="9" ht="12.75">
      <c r="G9"/>
    </row>
    <row r="10" ht="12.75">
      <c r="G10"/>
    </row>
    <row r="11" ht="12.75">
      <c r="G11"/>
    </row>
    <row r="12" ht="12.75">
      <c r="G12"/>
    </row>
    <row r="13" spans="2:7" ht="12.75">
      <c r="B13" s="21" t="s">
        <v>85</v>
      </c>
      <c r="C13" s="61"/>
      <c r="D13" s="62">
        <f>'Datos variables'!C5</f>
        <v>0</v>
      </c>
      <c r="E13" s="63"/>
      <c r="F13" s="64" t="s">
        <v>86</v>
      </c>
      <c r="G13" s="65">
        <f>'Datos variables'!C11</f>
        <v>0</v>
      </c>
    </row>
    <row r="14" spans="2:7" ht="12.75">
      <c r="B14" s="21" t="s">
        <v>87</v>
      </c>
      <c r="C14" s="61"/>
      <c r="D14" s="62">
        <f>'Datos variables'!C6</f>
        <v>0</v>
      </c>
      <c r="E14" s="63"/>
      <c r="F14" s="64" t="s">
        <v>88</v>
      </c>
      <c r="G14" s="65">
        <f>'Datos variables'!E15</f>
        <v>15</v>
      </c>
    </row>
    <row r="15" spans="2:7" ht="12.75">
      <c r="B15" s="21" t="s">
        <v>89</v>
      </c>
      <c r="C15" s="66"/>
      <c r="D15" s="62">
        <f>'Datos variables'!C12</f>
        <v>0</v>
      </c>
      <c r="E15" s="67"/>
      <c r="F15" s="64"/>
      <c r="G15" s="12"/>
    </row>
    <row r="16" spans="2:7" ht="12.75">
      <c r="B16" s="21" t="s">
        <v>90</v>
      </c>
      <c r="C16" s="61"/>
      <c r="D16" s="68">
        <f>'Datos variables'!C7</f>
        <v>0</v>
      </c>
      <c r="E16" s="63"/>
      <c r="F16" s="69" t="s">
        <v>91</v>
      </c>
      <c r="G16" s="65">
        <f>'Datos variables'!C8</f>
        <v>0</v>
      </c>
    </row>
    <row r="17" spans="2:7" ht="12.75">
      <c r="B17" s="21" t="s">
        <v>92</v>
      </c>
      <c r="C17" s="61"/>
      <c r="D17" s="62">
        <f>'Datos variables'!C9</f>
        <v>0</v>
      </c>
      <c r="E17" s="63"/>
      <c r="F17" s="69" t="s">
        <v>93</v>
      </c>
      <c r="G17" s="65">
        <f>'Datos variables'!C10</f>
        <v>0</v>
      </c>
    </row>
    <row r="18" ht="12.75">
      <c r="G18"/>
    </row>
    <row r="19" ht="12.75">
      <c r="G19"/>
    </row>
    <row r="20" spans="1:8" ht="12.75">
      <c r="A20" s="20" t="s">
        <v>94</v>
      </c>
      <c r="E20" s="187" t="str">
        <f>'Datos variables'!C19</f>
        <v>30 de octubre de 2017</v>
      </c>
      <c r="F20" s="59"/>
      <c r="G20" t="s">
        <v>95</v>
      </c>
      <c r="H20" s="59"/>
    </row>
    <row r="21" spans="1:8" ht="12.75">
      <c r="A21" t="s">
        <v>190</v>
      </c>
      <c r="G21"/>
      <c r="H21" s="59"/>
    </row>
    <row r="22" spans="1:8" ht="12.75">
      <c r="A22" s="198" t="s">
        <v>186</v>
      </c>
      <c r="B22" s="199"/>
      <c r="C22" s="199"/>
      <c r="D22" s="199"/>
      <c r="E22" t="str">
        <f>'Datos variables'!C18</f>
        <v>2016-2017</v>
      </c>
      <c r="F22" s="1" t="s">
        <v>196</v>
      </c>
      <c r="G22"/>
      <c r="H22" s="59"/>
    </row>
    <row r="23" spans="1:8" ht="12.75">
      <c r="A23" t="s">
        <v>197</v>
      </c>
      <c r="G23"/>
      <c r="H23" s="59"/>
    </row>
    <row r="24" ht="12.75">
      <c r="G24"/>
    </row>
    <row r="25" spans="1:9" ht="12.75">
      <c r="A25" s="22" t="s">
        <v>96</v>
      </c>
      <c r="B25" s="22"/>
      <c r="C25" s="22"/>
      <c r="D25" s="22"/>
      <c r="E25" s="22"/>
      <c r="F25" s="188"/>
      <c r="G25" s="188" t="str">
        <f>+'Datos contabilidad'!F6</f>
        <v>INFANTIL</v>
      </c>
      <c r="H25" s="188" t="str">
        <f>+'Datos contabilidad'!G6</f>
        <v>PRIMARIA</v>
      </c>
      <c r="I25" s="188" t="str">
        <f>+'Datos contabilidad'!H6</f>
        <v>ESO</v>
      </c>
    </row>
    <row r="26" ht="12.75">
      <c r="G26"/>
    </row>
    <row r="27" spans="1:7" ht="12.75">
      <c r="A27">
        <v>1</v>
      </c>
      <c r="B27" t="s">
        <v>97</v>
      </c>
      <c r="G27"/>
    </row>
    <row r="28" spans="2:7" ht="12.75">
      <c r="B28" t="s">
        <v>98</v>
      </c>
      <c r="G28"/>
    </row>
    <row r="29" spans="2:7" ht="12.75">
      <c r="B29" t="s">
        <v>145</v>
      </c>
      <c r="G29"/>
    </row>
    <row r="30" spans="2:9" ht="12.75">
      <c r="B30" t="s">
        <v>152</v>
      </c>
      <c r="F30" s="34">
        <f>+'Datos contabilidad'!E116</f>
        <v>0</v>
      </c>
      <c r="G30" s="92">
        <f>+'Datos contabilidad'!F116</f>
        <v>22314.160000000003</v>
      </c>
      <c r="H30" s="92">
        <f>+'Datos contabilidad'!G116</f>
        <v>52222.88</v>
      </c>
      <c r="I30" s="92">
        <f>+'Datos contabilidad'!H116</f>
        <v>37757</v>
      </c>
    </row>
    <row r="31" ht="12.75">
      <c r="G31" s="91"/>
    </row>
    <row r="32" ht="12.75">
      <c r="G32" s="91"/>
    </row>
    <row r="33" spans="1:7" ht="12.75">
      <c r="A33">
        <v>2</v>
      </c>
      <c r="B33" t="s">
        <v>153</v>
      </c>
      <c r="G33" s="91"/>
    </row>
    <row r="34" spans="2:9" ht="12.75">
      <c r="B34" t="s">
        <v>154</v>
      </c>
      <c r="F34" s="92">
        <f>'Datos contabilidad'!E119</f>
        <v>0</v>
      </c>
      <c r="G34" s="92"/>
      <c r="H34" s="92">
        <f>'Datos contabilidad'!G119</f>
        <v>0</v>
      </c>
      <c r="I34" s="92">
        <f>'Datos contabilidad'!H119</f>
        <v>0</v>
      </c>
    </row>
    <row r="35" ht="12.75">
      <c r="G35" s="91"/>
    </row>
    <row r="36" ht="12.75">
      <c r="G36" s="91"/>
    </row>
    <row r="37" spans="5:7" ht="12.75">
      <c r="E37" s="20"/>
      <c r="G37" s="91"/>
    </row>
    <row r="38" spans="5:7" ht="12.75">
      <c r="E38" s="20"/>
      <c r="G38" s="91"/>
    </row>
    <row r="39" spans="5:7" ht="12.75">
      <c r="E39" s="20"/>
      <c r="G39" s="97"/>
    </row>
    <row r="40" spans="4:9" ht="12.75">
      <c r="D40" s="71" t="s">
        <v>99</v>
      </c>
      <c r="E40" s="22"/>
      <c r="F40" s="98">
        <f>+F30+F34</f>
        <v>0</v>
      </c>
      <c r="G40" s="98">
        <f>+G30+G34</f>
        <v>22314.160000000003</v>
      </c>
      <c r="H40" s="98">
        <f>+H30+H34</f>
        <v>52222.88</v>
      </c>
      <c r="I40" s="98">
        <f>+I30+I34</f>
        <v>37757</v>
      </c>
    </row>
    <row r="41" ht="12.75">
      <c r="G41"/>
    </row>
    <row r="42" spans="1:9" ht="12.75">
      <c r="A42" s="22" t="s">
        <v>100</v>
      </c>
      <c r="B42" s="22"/>
      <c r="C42" s="22"/>
      <c r="D42" s="22"/>
      <c r="E42" s="22"/>
      <c r="F42" s="188"/>
      <c r="G42" s="188" t="str">
        <f>+'Datos contabilidad'!F6</f>
        <v>INFANTIL</v>
      </c>
      <c r="H42" s="188" t="str">
        <f>+'Datos contabilidad'!G6</f>
        <v>PRIMARIA</v>
      </c>
      <c r="I42" s="188" t="str">
        <f>+'Datos contabilidad'!H6</f>
        <v>ESO</v>
      </c>
    </row>
    <row r="43" ht="12.75">
      <c r="G43"/>
    </row>
    <row r="44" spans="1:9" ht="12.75">
      <c r="A44">
        <v>1</v>
      </c>
      <c r="B44" t="s">
        <v>101</v>
      </c>
      <c r="F44" s="99"/>
      <c r="G44" s="99">
        <f>'Datos contabilidad'!F124</f>
        <v>0</v>
      </c>
      <c r="H44" s="99">
        <f>'Datos contabilidad'!G124</f>
        <v>0</v>
      </c>
      <c r="I44" s="99">
        <f>'Datos contabilidad'!H124</f>
        <v>0</v>
      </c>
    </row>
    <row r="45" spans="2:9" ht="12.75">
      <c r="B45" t="s">
        <v>102</v>
      </c>
      <c r="F45" s="91"/>
      <c r="G45" s="91"/>
      <c r="H45" s="91"/>
      <c r="I45" s="91"/>
    </row>
    <row r="46" spans="6:9" ht="12.75">
      <c r="F46" s="91"/>
      <c r="G46" s="91"/>
      <c r="H46" s="91"/>
      <c r="I46" s="91"/>
    </row>
    <row r="47" spans="1:9" ht="12.75">
      <c r="A47">
        <v>2</v>
      </c>
      <c r="B47" t="s">
        <v>103</v>
      </c>
      <c r="F47" s="99"/>
      <c r="G47" s="99">
        <f>'Datos contabilidad'!F125</f>
        <v>0</v>
      </c>
      <c r="H47" s="99">
        <f>'Datos contabilidad'!G125</f>
        <v>0</v>
      </c>
      <c r="I47" s="99">
        <f>'Datos contabilidad'!H125</f>
        <v>0</v>
      </c>
    </row>
    <row r="48" spans="6:9" ht="12.75">
      <c r="F48" s="91"/>
      <c r="G48" s="91"/>
      <c r="H48" s="91"/>
      <c r="I48" s="91"/>
    </row>
    <row r="49" spans="1:9" ht="12.75">
      <c r="A49">
        <v>3</v>
      </c>
      <c r="B49" t="s">
        <v>104</v>
      </c>
      <c r="F49" s="99"/>
      <c r="G49" s="99">
        <f>'Datos contabilidad'!F126</f>
        <v>0</v>
      </c>
      <c r="H49" s="99">
        <f>'Datos contabilidad'!G126</f>
        <v>0</v>
      </c>
      <c r="I49" s="99">
        <f>'Datos contabilidad'!H126</f>
        <v>0</v>
      </c>
    </row>
    <row r="50" spans="2:9" ht="12.75">
      <c r="B50" t="s">
        <v>105</v>
      </c>
      <c r="F50" s="91"/>
      <c r="G50" s="91"/>
      <c r="H50" s="91"/>
      <c r="I50" s="91"/>
    </row>
    <row r="51" spans="2:9" ht="12.75">
      <c r="B51" t="s">
        <v>106</v>
      </c>
      <c r="F51" s="91"/>
      <c r="G51" s="91"/>
      <c r="H51" s="91"/>
      <c r="I51" s="91"/>
    </row>
    <row r="52" spans="2:9" ht="12.75">
      <c r="B52" t="s">
        <v>107</v>
      </c>
      <c r="F52" s="91"/>
      <c r="G52" s="91"/>
      <c r="H52" s="91"/>
      <c r="I52" s="91"/>
    </row>
    <row r="53" spans="2:9" ht="12.75">
      <c r="B53" t="s">
        <v>108</v>
      </c>
      <c r="F53" s="91"/>
      <c r="G53" s="91"/>
      <c r="H53" s="91"/>
      <c r="I53" s="91"/>
    </row>
    <row r="54" spans="2:9" ht="12.75">
      <c r="B54" t="s">
        <v>109</v>
      </c>
      <c r="F54" s="91"/>
      <c r="G54" s="91"/>
      <c r="H54" s="91"/>
      <c r="I54" s="91"/>
    </row>
    <row r="55" spans="2:9" ht="12.75">
      <c r="B55" s="20" t="s">
        <v>110</v>
      </c>
      <c r="F55" s="91"/>
      <c r="G55" s="91"/>
      <c r="H55" s="91"/>
      <c r="I55" s="91"/>
    </row>
    <row r="56" spans="6:9" ht="12.75">
      <c r="F56" s="91"/>
      <c r="G56" s="91"/>
      <c r="H56" s="91"/>
      <c r="I56" s="91"/>
    </row>
    <row r="57" spans="1:9" ht="12.75">
      <c r="A57">
        <v>4</v>
      </c>
      <c r="B57" t="s">
        <v>111</v>
      </c>
      <c r="F57" s="99"/>
      <c r="G57" s="99">
        <f>'Datos contabilidad'!F127</f>
        <v>0</v>
      </c>
      <c r="H57" s="99">
        <f>'Datos contabilidad'!G127</f>
        <v>0</v>
      </c>
      <c r="I57" s="99">
        <f>'Datos contabilidad'!H127</f>
        <v>0</v>
      </c>
    </row>
    <row r="58" spans="2:9" ht="12.75">
      <c r="B58" t="s">
        <v>112</v>
      </c>
      <c r="F58" s="91"/>
      <c r="G58" s="91"/>
      <c r="H58" s="91"/>
      <c r="I58" s="91"/>
    </row>
    <row r="59" spans="6:9" ht="12.75">
      <c r="F59" s="91"/>
      <c r="G59" s="91"/>
      <c r="H59" s="91"/>
      <c r="I59" s="91"/>
    </row>
    <row r="60" spans="1:9" ht="12.75">
      <c r="A60">
        <v>5</v>
      </c>
      <c r="B60" t="s">
        <v>113</v>
      </c>
      <c r="F60" s="99"/>
      <c r="G60" s="99">
        <f>'Datos contabilidad'!F128</f>
        <v>0</v>
      </c>
      <c r="H60" s="99">
        <f>'Datos contabilidad'!G128</f>
        <v>0</v>
      </c>
      <c r="I60" s="99">
        <f>'Datos contabilidad'!H128</f>
        <v>0</v>
      </c>
    </row>
    <row r="61" spans="2:9" ht="12.75">
      <c r="B61" t="s">
        <v>114</v>
      </c>
      <c r="F61" s="91"/>
      <c r="G61" s="91"/>
      <c r="H61" s="91"/>
      <c r="I61" s="91"/>
    </row>
    <row r="62" spans="2:9" ht="12.75">
      <c r="B62" t="s">
        <v>115</v>
      </c>
      <c r="F62" s="91"/>
      <c r="G62" s="91"/>
      <c r="H62" s="91"/>
      <c r="I62" s="91"/>
    </row>
    <row r="63" spans="2:9" ht="12.75">
      <c r="B63" t="s">
        <v>116</v>
      </c>
      <c r="F63" s="91"/>
      <c r="G63" s="91"/>
      <c r="H63" s="91"/>
      <c r="I63" s="91"/>
    </row>
    <row r="64" spans="2:9" ht="12.75">
      <c r="B64" t="s">
        <v>117</v>
      </c>
      <c r="F64" s="91"/>
      <c r="G64" s="91"/>
      <c r="H64" s="91"/>
      <c r="I64" s="91"/>
    </row>
    <row r="65" spans="2:9" ht="12.75">
      <c r="B65" t="s">
        <v>118</v>
      </c>
      <c r="F65" s="91"/>
      <c r="G65" s="91"/>
      <c r="H65" s="91"/>
      <c r="I65" s="91"/>
    </row>
    <row r="66" spans="2:9" ht="12.75">
      <c r="B66" t="s">
        <v>119</v>
      </c>
      <c r="F66" s="91"/>
      <c r="G66" s="91"/>
      <c r="H66" s="91"/>
      <c r="I66" s="91"/>
    </row>
    <row r="67" spans="2:9" ht="12.75">
      <c r="B67" s="20" t="s">
        <v>120</v>
      </c>
      <c r="F67" s="91"/>
      <c r="G67" s="91"/>
      <c r="H67" s="91"/>
      <c r="I67" s="91"/>
    </row>
    <row r="68" spans="6:9" ht="12.75">
      <c r="F68" s="91"/>
      <c r="G68" s="91"/>
      <c r="H68" s="91"/>
      <c r="I68" s="91"/>
    </row>
    <row r="69" spans="1:9" ht="12.75">
      <c r="A69">
        <v>6</v>
      </c>
      <c r="B69" t="s">
        <v>121</v>
      </c>
      <c r="F69" s="99"/>
      <c r="G69" s="99">
        <f>'Datos contabilidad'!F129</f>
        <v>0</v>
      </c>
      <c r="H69" s="99">
        <f>'Datos contabilidad'!G129</f>
        <v>0</v>
      </c>
      <c r="I69" s="99">
        <f>'Datos contabilidad'!H129</f>
        <v>0</v>
      </c>
    </row>
    <row r="70" spans="2:9" ht="12.75">
      <c r="B70" t="s">
        <v>122</v>
      </c>
      <c r="F70" s="91"/>
      <c r="G70" s="91"/>
      <c r="H70" s="91"/>
      <c r="I70" s="91"/>
    </row>
    <row r="71" spans="2:9" ht="12.75">
      <c r="B71" t="s">
        <v>123</v>
      </c>
      <c r="F71" s="91"/>
      <c r="G71" s="91"/>
      <c r="H71" s="91"/>
      <c r="I71" s="91"/>
    </row>
    <row r="72" spans="2:9" ht="12.75">
      <c r="B72" t="s">
        <v>124</v>
      </c>
      <c r="F72" s="91"/>
      <c r="G72" s="91"/>
      <c r="H72" s="91"/>
      <c r="I72" s="91"/>
    </row>
    <row r="73" spans="2:9" ht="12.75">
      <c r="B73" t="s">
        <v>125</v>
      </c>
      <c r="F73" s="91"/>
      <c r="G73" s="91"/>
      <c r="H73" s="91"/>
      <c r="I73" s="91"/>
    </row>
    <row r="74" spans="2:9" ht="12.75">
      <c r="B74" s="20" t="s">
        <v>126</v>
      </c>
      <c r="F74" s="91"/>
      <c r="G74" s="91"/>
      <c r="H74" s="91"/>
      <c r="I74" s="91"/>
    </row>
    <row r="75" spans="6:9" ht="12.75">
      <c r="F75" s="91"/>
      <c r="G75" s="91"/>
      <c r="H75" s="91"/>
      <c r="I75" s="91"/>
    </row>
    <row r="76" spans="1:9" ht="12.75">
      <c r="A76">
        <v>7</v>
      </c>
      <c r="B76" t="s">
        <v>127</v>
      </c>
      <c r="F76" s="99"/>
      <c r="G76" s="99">
        <f>'Datos contabilidad'!F130</f>
        <v>0</v>
      </c>
      <c r="H76" s="99">
        <f>'Datos contabilidad'!G130</f>
        <v>0</v>
      </c>
      <c r="I76" s="99">
        <f>'Datos contabilidad'!H130</f>
        <v>0</v>
      </c>
    </row>
    <row r="77" spans="2:9" ht="12.75">
      <c r="B77" t="s">
        <v>128</v>
      </c>
      <c r="F77" s="91"/>
      <c r="G77" s="91"/>
      <c r="H77" s="91"/>
      <c r="I77" s="91"/>
    </row>
    <row r="78" spans="6:9" ht="12.75">
      <c r="F78" s="91"/>
      <c r="G78" s="91"/>
      <c r="H78" s="91"/>
      <c r="I78" s="91"/>
    </row>
    <row r="79" spans="6:9" ht="12.75">
      <c r="F79" s="91"/>
      <c r="G79" s="91"/>
      <c r="H79" s="91"/>
      <c r="I79" s="91"/>
    </row>
    <row r="80" spans="1:9" ht="12.75">
      <c r="A80">
        <v>8</v>
      </c>
      <c r="B80" t="s">
        <v>129</v>
      </c>
      <c r="F80" s="99"/>
      <c r="G80" s="99">
        <f>'Datos contabilidad'!F131</f>
        <v>0</v>
      </c>
      <c r="H80" s="99">
        <f>'Datos contabilidad'!G131</f>
        <v>0</v>
      </c>
      <c r="I80" s="99">
        <f>'Datos contabilidad'!H131</f>
        <v>0</v>
      </c>
    </row>
    <row r="81" spans="2:9" ht="12.75">
      <c r="B81" t="s">
        <v>130</v>
      </c>
      <c r="F81" s="91"/>
      <c r="G81" s="91"/>
      <c r="H81" s="91"/>
      <c r="I81" s="91"/>
    </row>
    <row r="82" spans="6:9" ht="12.75">
      <c r="F82" s="91"/>
      <c r="G82" s="91"/>
      <c r="H82" s="91"/>
      <c r="I82" s="91"/>
    </row>
    <row r="83" spans="6:9" ht="12.75">
      <c r="F83" s="91"/>
      <c r="G83" s="91"/>
      <c r="H83" s="91"/>
      <c r="I83" s="91"/>
    </row>
    <row r="84" spans="1:9" ht="12.75">
      <c r="A84">
        <v>9</v>
      </c>
      <c r="B84" t="s">
        <v>131</v>
      </c>
      <c r="F84" s="99"/>
      <c r="G84" s="99">
        <f>'Datos contabilidad'!F132</f>
        <v>0</v>
      </c>
      <c r="H84" s="99">
        <f>'Datos contabilidad'!G132</f>
        <v>0</v>
      </c>
      <c r="I84" s="99">
        <f>'Datos contabilidad'!H132</f>
        <v>0</v>
      </c>
    </row>
    <row r="85" spans="2:9" ht="12.75">
      <c r="B85" s="20" t="s">
        <v>132</v>
      </c>
      <c r="F85" s="91"/>
      <c r="G85" s="91"/>
      <c r="H85" s="91"/>
      <c r="I85" s="91"/>
    </row>
    <row r="86" spans="6:9" ht="12.75">
      <c r="F86" s="91"/>
      <c r="G86" s="91"/>
      <c r="H86" s="91"/>
      <c r="I86" s="91"/>
    </row>
    <row r="87" spans="6:9" ht="12.75">
      <c r="F87" s="91"/>
      <c r="G87" s="91"/>
      <c r="H87" s="91"/>
      <c r="I87" s="91"/>
    </row>
    <row r="88" spans="1:9" ht="12.75">
      <c r="A88">
        <v>10</v>
      </c>
      <c r="B88" t="s">
        <v>133</v>
      </c>
      <c r="F88" s="99"/>
      <c r="G88" s="99">
        <f>'Datos contabilidad'!F133</f>
        <v>0</v>
      </c>
      <c r="H88" s="99">
        <f>'Datos contabilidad'!G133</f>
        <v>0</v>
      </c>
      <c r="I88" s="99">
        <f>'Datos contabilidad'!H133</f>
        <v>0</v>
      </c>
    </row>
    <row r="89" spans="2:7" ht="12.75">
      <c r="B89" t="s">
        <v>195</v>
      </c>
      <c r="G89"/>
    </row>
    <row r="90" ht="12.75">
      <c r="G90"/>
    </row>
    <row r="91" ht="12.75">
      <c r="G91"/>
    </row>
    <row r="92" spans="3:7" ht="12.75">
      <c r="C92" s="20"/>
      <c r="G92" s="189"/>
    </row>
    <row r="93" spans="3:9" ht="12.75">
      <c r="C93" s="72"/>
      <c r="D93" s="33" t="s">
        <v>134</v>
      </c>
      <c r="E93" s="22"/>
      <c r="F93" s="98"/>
      <c r="G93" s="98">
        <f>SUM(G44:G88)</f>
        <v>0</v>
      </c>
      <c r="H93" s="98">
        <f>SUM(H44:H88)</f>
        <v>0</v>
      </c>
      <c r="I93" s="98">
        <f>SUM(I44:I88)</f>
        <v>0</v>
      </c>
    </row>
    <row r="94" ht="12.75">
      <c r="G94"/>
    </row>
    <row r="95" spans="2:7" ht="12.75">
      <c r="B95" s="20" t="s">
        <v>135</v>
      </c>
      <c r="G95"/>
    </row>
    <row r="96" spans="2:7" ht="12.75">
      <c r="B96" s="20" t="s">
        <v>136</v>
      </c>
      <c r="G96"/>
    </row>
    <row r="97" spans="2:7" ht="12.75">
      <c r="B97" s="20" t="s">
        <v>137</v>
      </c>
      <c r="F97" s="52"/>
      <c r="G97" s="190">
        <f>G40-G93+H40+I40-H93-I93</f>
        <v>112294.04000000001</v>
      </c>
    </row>
    <row r="98" ht="12.75">
      <c r="G98"/>
    </row>
    <row r="99" spans="1:7" ht="12.75">
      <c r="A99" t="s">
        <v>204</v>
      </c>
      <c r="F99"/>
      <c r="G99" t="s">
        <v>205</v>
      </c>
    </row>
    <row r="100" spans="1:7" ht="12.75">
      <c r="A100" t="s">
        <v>203</v>
      </c>
      <c r="F100"/>
      <c r="G100"/>
    </row>
    <row r="101" ht="12.75">
      <c r="G101"/>
    </row>
    <row r="102" spans="1:7" ht="12.75">
      <c r="A102" s="200" t="str">
        <f>'Datos variables'!B19</f>
        <v>Fecha del acuerdo:</v>
      </c>
      <c r="B102" s="200"/>
      <c r="C102" s="186" t="str">
        <f>'Datos variables'!C19</f>
        <v>30 de octubre de 2017</v>
      </c>
      <c r="G102"/>
    </row>
    <row r="103" ht="12.75">
      <c r="G103"/>
    </row>
    <row r="104" ht="12.75">
      <c r="G104"/>
    </row>
    <row r="105" ht="12.75">
      <c r="G105"/>
    </row>
    <row r="106" ht="12.75">
      <c r="G106"/>
    </row>
    <row r="107" ht="12.75">
      <c r="G107"/>
    </row>
    <row r="108" ht="12.75">
      <c r="G108"/>
    </row>
    <row r="109" ht="12.75">
      <c r="G109"/>
    </row>
    <row r="110" spans="1:7" ht="12.75">
      <c r="A110" s="70"/>
      <c r="G110"/>
    </row>
    <row r="111" ht="12.75">
      <c r="G111"/>
    </row>
    <row r="112" spans="2:7" ht="12.75">
      <c r="B112" t="s">
        <v>138</v>
      </c>
      <c r="E112" t="s">
        <v>139</v>
      </c>
      <c r="G112"/>
    </row>
    <row r="113" ht="12.75">
      <c r="G113"/>
    </row>
    <row r="114" ht="12.75">
      <c r="G114"/>
    </row>
    <row r="115" ht="12.75">
      <c r="G115"/>
    </row>
    <row r="116" ht="12.75">
      <c r="G116"/>
    </row>
    <row r="117" ht="12.75">
      <c r="G117"/>
    </row>
    <row r="118" ht="12.75">
      <c r="G118"/>
    </row>
    <row r="119" ht="12.75">
      <c r="G119"/>
    </row>
    <row r="120" ht="12.75">
      <c r="G120"/>
    </row>
    <row r="121" spans="1:7" ht="12.75">
      <c r="A121" t="s">
        <v>140</v>
      </c>
      <c r="E121" t="s">
        <v>141</v>
      </c>
      <c r="G121"/>
    </row>
    <row r="122" ht="12.75">
      <c r="G122"/>
    </row>
    <row r="123" ht="12.75">
      <c r="G123"/>
    </row>
    <row r="124" ht="12.75">
      <c r="G124"/>
    </row>
    <row r="125" ht="12.75">
      <c r="G125"/>
    </row>
    <row r="126" ht="12.75">
      <c r="G126"/>
    </row>
    <row r="127" ht="12.75">
      <c r="G127"/>
    </row>
    <row r="128" ht="12.75">
      <c r="G128"/>
    </row>
    <row r="129" ht="12.75">
      <c r="G129"/>
    </row>
    <row r="130" spans="1:7" ht="12.75">
      <c r="A130" t="s">
        <v>142</v>
      </c>
      <c r="E130" t="s">
        <v>143</v>
      </c>
      <c r="G130"/>
    </row>
    <row r="131" spans="1:7" ht="12.75">
      <c r="A131" t="s">
        <v>144</v>
      </c>
      <c r="G131"/>
    </row>
    <row r="132" ht="13.5" customHeight="1">
      <c r="G132"/>
    </row>
  </sheetData>
  <sheetProtection/>
  <mergeCells count="2">
    <mergeCell ref="A22:D22"/>
    <mergeCell ref="A102:B102"/>
  </mergeCells>
  <printOptions/>
  <pageMargins left="0.984251968503937" right="0.3937007874015748" top="0.65" bottom="0.66" header="0.5118110236220472" footer="0.5118110236220472"/>
  <pageSetup orientation="portrait" paperSize="9" scale="88" r:id="rId1"/>
  <headerFooter alignWithMargins="0">
    <oddFooter>&amp;C                                                                                                                                                                      &amp;RPágina &amp;P</oddFooter>
  </headerFooter>
  <rowBreaks count="2" manualBreakCount="2">
    <brk id="41" max="8" man="1"/>
    <brk id="9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Emilio Casal Zamorano</dc:creator>
  <cp:keywords/>
  <dc:description/>
  <cp:lastModifiedBy> </cp:lastModifiedBy>
  <cp:lastPrinted>2016-10-20T10:06:37Z</cp:lastPrinted>
  <dcterms:created xsi:type="dcterms:W3CDTF">1998-10-15T09:11:55Z</dcterms:created>
  <dcterms:modified xsi:type="dcterms:W3CDTF">2017-10-04T13:59:12Z</dcterms:modified>
  <cp:category/>
  <cp:version/>
  <cp:contentType/>
  <cp:contentStatus/>
</cp:coreProperties>
</file>